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A9951F23-75DD-4D09-BE2F-94E3D989A963}" xr6:coauthVersionLast="47" xr6:coauthVersionMax="47" xr10:uidLastSave="{00000000-0000-0000-0000-000000000000}"/>
  <bookViews>
    <workbookView xWindow="-28920" yWindow="-60" windowWidth="29040" windowHeight="15840" tabRatio="719" xr2:uid="{00000000-000D-0000-FFFF-FFFF00000000}"/>
  </bookViews>
  <sheets>
    <sheet name="Directions" sheetId="1" r:id="rId1"/>
    <sheet name="Single Issue" sheetId="2" r:id="rId2"/>
    <sheet name="Multiple Issues" sheetId="7" r:id="rId3"/>
    <sheet name="Example S" sheetId="4" r:id="rId4"/>
    <sheet name="Example M" sheetId="5" r:id="rId5"/>
  </sheets>
  <definedNames>
    <definedName name="_xlnm.Print_Area" localSheetId="4">'Example M'!$A$1:$AH$50</definedName>
    <definedName name="_xlnm.Print_Area" localSheetId="3">'Example S'!$A$1:$AG$35</definedName>
    <definedName name="_xlnm.Print_Area" localSheetId="2">'Multiple Issues'!$A$1:$AH$62</definedName>
    <definedName name="_xlnm.Print_Area" localSheetId="1">'Single Issue'!$A$10:$AI$48</definedName>
    <definedName name="wrn.Controlled._.Shipping._.Orion." localSheetId="4" hidden="1">{#N/A,#N/A,FALSE,"Repair";#N/A,#N/A,FALSE,"Audit Room";#N/A,#N/A,FALSE,"Simulator"}</definedName>
    <definedName name="wrn.Controlled._.Shipping._.Orion." localSheetId="3" hidden="1">{#N/A,#N/A,FALSE,"Repair";#N/A,#N/A,FALSE,"Audit Room";#N/A,#N/A,FALSE,"Simulator"}</definedName>
    <definedName name="wrn.Controlled._.Shipping._.Orion." localSheetId="2" hidden="1">{#N/A,#N/A,FALSE,"Repair";#N/A,#N/A,FALSE,"Audit Room";#N/A,#N/A,FALSE,"Simulator"}</definedName>
    <definedName name="wrn.Controlled._.Shipping._.Orion." localSheetId="1" hidden="1">{#N/A,#N/A,FALSE,"Repair";#N/A,#N/A,FALSE,"Audit Room";#N/A,#N/A,FALSE,"Simulator"}</definedName>
    <definedName name="wrn.Controlled._.Shipping._.Orion." hidden="1">{#N/A,#N/A,FALSE,"Repair";#N/A,#N/A,FALSE,"Audit Room";#N/A,#N/A,FALSE,"Simulator"}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45" i="7" l="1"/>
  <c r="C60" i="7"/>
  <c r="E60" i="7"/>
  <c r="D60" i="7"/>
  <c r="F47" i="5"/>
  <c r="K47" i="5"/>
  <c r="K49" i="5"/>
  <c r="L47" i="5"/>
  <c r="L49" i="5" s="1"/>
  <c r="M47" i="5"/>
  <c r="M49" i="5"/>
  <c r="N47" i="5"/>
  <c r="N49" i="5" s="1"/>
  <c r="O47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J47" i="5"/>
  <c r="J49" i="5" s="1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8" i="5"/>
  <c r="AH37" i="5" s="1"/>
  <c r="AG33" i="5"/>
  <c r="AH33" i="5" s="1"/>
  <c r="AG34" i="5"/>
  <c r="AH34" i="5" s="1"/>
  <c r="AG35" i="5"/>
  <c r="AG36" i="5"/>
  <c r="AH36" i="5" s="1"/>
  <c r="AG37" i="5"/>
  <c r="AH38" i="5"/>
  <c r="AH39" i="5"/>
  <c r="AH40" i="5"/>
  <c r="AH41" i="5"/>
  <c r="AH42" i="5"/>
  <c r="AH43" i="5"/>
  <c r="AH44" i="5"/>
  <c r="AH45" i="5"/>
  <c r="AH46" i="5"/>
  <c r="AG32" i="5"/>
  <c r="AH32" i="5" s="1"/>
  <c r="F33" i="5"/>
  <c r="G33" i="5"/>
  <c r="F48" i="5"/>
  <c r="G48" i="5" s="1"/>
  <c r="H35" i="5" s="1"/>
  <c r="F34" i="5"/>
  <c r="G34" i="5" s="1"/>
  <c r="F35" i="5"/>
  <c r="G35" i="5"/>
  <c r="F37" i="5"/>
  <c r="G37" i="5" s="1"/>
  <c r="H38" i="5"/>
  <c r="H39" i="5"/>
  <c r="H40" i="5"/>
  <c r="H41" i="5"/>
  <c r="H42" i="5"/>
  <c r="H43" i="5"/>
  <c r="H44" i="5"/>
  <c r="H45" i="5"/>
  <c r="F32" i="5"/>
  <c r="G32" i="5"/>
  <c r="G38" i="5"/>
  <c r="G39" i="5"/>
  <c r="G40" i="5"/>
  <c r="G41" i="5"/>
  <c r="G42" i="5"/>
  <c r="G43" i="5"/>
  <c r="G44" i="5"/>
  <c r="G45" i="5"/>
  <c r="G46" i="5"/>
  <c r="D47" i="5"/>
  <c r="D49" i="5" s="1"/>
  <c r="E47" i="5"/>
  <c r="E49" i="5"/>
  <c r="F38" i="5"/>
  <c r="F39" i="5"/>
  <c r="F40" i="5"/>
  <c r="F41" i="5"/>
  <c r="C47" i="5"/>
  <c r="C49" i="5"/>
  <c r="E59" i="5"/>
  <c r="D59" i="5"/>
  <c r="E58" i="5"/>
  <c r="D58" i="5"/>
  <c r="E57" i="5"/>
  <c r="D57" i="5"/>
  <c r="E56" i="5"/>
  <c r="D56" i="5"/>
  <c r="C59" i="5"/>
  <c r="C58" i="5"/>
  <c r="C57" i="5"/>
  <c r="C56" i="5"/>
  <c r="C55" i="5"/>
  <c r="E55" i="5"/>
  <c r="D55" i="5"/>
  <c r="E54" i="5"/>
  <c r="D54" i="5"/>
  <c r="C54" i="5"/>
  <c r="F53" i="5"/>
  <c r="E53" i="5"/>
  <c r="D53" i="5"/>
  <c r="C53" i="5"/>
  <c r="A59" i="5"/>
  <c r="A58" i="5"/>
  <c r="A57" i="5"/>
  <c r="A56" i="5"/>
  <c r="A55" i="5"/>
  <c r="A54" i="5"/>
  <c r="F46" i="5"/>
  <c r="F45" i="5"/>
  <c r="F44" i="5"/>
  <c r="F43" i="5"/>
  <c r="F42" i="5"/>
  <c r="AG41" i="5"/>
  <c r="AG40" i="5"/>
  <c r="AG39" i="5"/>
  <c r="AG38" i="5"/>
  <c r="H46" i="5"/>
  <c r="AG42" i="5"/>
  <c r="AG43" i="5"/>
  <c r="AG44" i="5"/>
  <c r="AG45" i="5"/>
  <c r="AG46" i="5"/>
  <c r="AF32" i="4"/>
  <c r="AF33" i="4"/>
  <c r="AG32" i="4" s="1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I34" i="4"/>
  <c r="D34" i="4"/>
  <c r="E34" i="4"/>
  <c r="F32" i="4"/>
  <c r="G32" i="4" s="1"/>
  <c r="C34" i="4"/>
  <c r="E39" i="4"/>
  <c r="D39" i="4"/>
  <c r="C39" i="4"/>
  <c r="F38" i="4"/>
  <c r="E38" i="4"/>
  <c r="D38" i="4"/>
  <c r="C38" i="4"/>
  <c r="A39" i="4"/>
  <c r="J60" i="7"/>
  <c r="K60" i="7"/>
  <c r="L60" i="7"/>
  <c r="M60" i="7"/>
  <c r="N60" i="7"/>
  <c r="O60" i="7"/>
  <c r="P60" i="7"/>
  <c r="Q60" i="7"/>
  <c r="R60" i="7"/>
  <c r="S60" i="7"/>
  <c r="T60" i="7"/>
  <c r="U60" i="7"/>
  <c r="V60" i="7"/>
  <c r="W60" i="7"/>
  <c r="X60" i="7"/>
  <c r="Y60" i="7"/>
  <c r="Z60" i="7"/>
  <c r="AA60" i="7"/>
  <c r="AB60" i="7"/>
  <c r="AC60" i="7"/>
  <c r="AD60" i="7"/>
  <c r="AE60" i="7"/>
  <c r="AF60" i="7"/>
  <c r="AG61" i="7"/>
  <c r="AG59" i="7"/>
  <c r="AG46" i="7"/>
  <c r="AG47" i="7"/>
  <c r="F47" i="7" s="1"/>
  <c r="G47" i="7" s="1"/>
  <c r="AG48" i="7"/>
  <c r="AG49" i="7"/>
  <c r="AG50" i="7"/>
  <c r="F50" i="7" s="1"/>
  <c r="G50" i="7" s="1"/>
  <c r="AG51" i="7"/>
  <c r="AG52" i="7"/>
  <c r="F52" i="7" s="1"/>
  <c r="G52" i="7" s="1"/>
  <c r="AG53" i="7"/>
  <c r="AG54" i="7"/>
  <c r="F54" i="7" s="1"/>
  <c r="G54" i="7" s="1"/>
  <c r="AG55" i="7"/>
  <c r="F55" i="7" s="1"/>
  <c r="G55" i="7" s="1"/>
  <c r="AG56" i="7"/>
  <c r="AG57" i="7"/>
  <c r="F57" i="7" s="1"/>
  <c r="G57" i="7" s="1"/>
  <c r="AG58" i="7"/>
  <c r="K62" i="7"/>
  <c r="L62" i="7"/>
  <c r="M62" i="7"/>
  <c r="N62" i="7"/>
  <c r="O62" i="7"/>
  <c r="P62" i="7"/>
  <c r="Q62" i="7"/>
  <c r="R62" i="7"/>
  <c r="S62" i="7"/>
  <c r="T62" i="7"/>
  <c r="U62" i="7"/>
  <c r="V62" i="7"/>
  <c r="W62" i="7"/>
  <c r="X62" i="7"/>
  <c r="Y62" i="7"/>
  <c r="Z62" i="7"/>
  <c r="AA62" i="7"/>
  <c r="AB62" i="7"/>
  <c r="AC62" i="7"/>
  <c r="AD62" i="7"/>
  <c r="AE62" i="7"/>
  <c r="AF62" i="7"/>
  <c r="J62" i="7"/>
  <c r="D62" i="7"/>
  <c r="E62" i="7"/>
  <c r="C62" i="7"/>
  <c r="F46" i="7"/>
  <c r="G46" i="7" s="1"/>
  <c r="F48" i="7"/>
  <c r="G48" i="7" s="1"/>
  <c r="F51" i="7"/>
  <c r="G51" i="7" s="1"/>
  <c r="F53" i="7"/>
  <c r="G53" i="7" s="1"/>
  <c r="F56" i="7"/>
  <c r="G56" i="7" s="1"/>
  <c r="F58" i="7"/>
  <c r="G58" i="7" s="1"/>
  <c r="F59" i="7"/>
  <c r="G59" i="7" s="1"/>
  <c r="E72" i="7"/>
  <c r="D72" i="7"/>
  <c r="C72" i="7"/>
  <c r="A72" i="7"/>
  <c r="E71" i="7"/>
  <c r="D71" i="7"/>
  <c r="C71" i="7"/>
  <c r="A71" i="7"/>
  <c r="E70" i="7"/>
  <c r="D70" i="7"/>
  <c r="C70" i="7"/>
  <c r="A70" i="7"/>
  <c r="E69" i="7"/>
  <c r="D69" i="7"/>
  <c r="C69" i="7"/>
  <c r="A69" i="7"/>
  <c r="E68" i="7"/>
  <c r="D68" i="7"/>
  <c r="C68" i="7"/>
  <c r="A68" i="7"/>
  <c r="E67" i="7"/>
  <c r="D67" i="7"/>
  <c r="C67" i="7"/>
  <c r="A67" i="7"/>
  <c r="F66" i="7"/>
  <c r="E66" i="7"/>
  <c r="D66" i="7"/>
  <c r="C66" i="7"/>
  <c r="AG46" i="2"/>
  <c r="AH46" i="2" s="1"/>
  <c r="AG47" i="2"/>
  <c r="G47" i="2" s="1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J48" i="2"/>
  <c r="E48" i="2"/>
  <c r="F48" i="2"/>
  <c r="H46" i="2"/>
  <c r="D48" i="2"/>
  <c r="F54" i="2"/>
  <c r="E54" i="2"/>
  <c r="D54" i="2"/>
  <c r="G53" i="2"/>
  <c r="F53" i="2"/>
  <c r="E53" i="2"/>
  <c r="D53" i="2"/>
  <c r="B54" i="2"/>
  <c r="G48" i="2" l="1"/>
  <c r="G54" i="2"/>
  <c r="H47" i="2"/>
  <c r="H48" i="2" s="1"/>
  <c r="AH45" i="7"/>
  <c r="AH52" i="7"/>
  <c r="AH51" i="7"/>
  <c r="AH57" i="7"/>
  <c r="AH56" i="7"/>
  <c r="AH50" i="7"/>
  <c r="F61" i="7"/>
  <c r="G61" i="7" s="1"/>
  <c r="H57" i="7" s="1"/>
  <c r="AH59" i="7"/>
  <c r="AH55" i="7"/>
  <c r="AH54" i="7"/>
  <c r="AH49" i="7"/>
  <c r="AH48" i="7"/>
  <c r="AH53" i="7"/>
  <c r="AH47" i="7"/>
  <c r="AH58" i="7"/>
  <c r="AH46" i="7"/>
  <c r="F49" i="7"/>
  <c r="G49" i="7" s="1"/>
  <c r="F45" i="7"/>
  <c r="AG60" i="7"/>
  <c r="AH60" i="7" s="1"/>
  <c r="H34" i="5"/>
  <c r="H33" i="5"/>
  <c r="H32" i="5"/>
  <c r="H37" i="5"/>
  <c r="F57" i="5"/>
  <c r="F33" i="4"/>
  <c r="F49" i="5"/>
  <c r="AH35" i="5"/>
  <c r="AG47" i="5"/>
  <c r="AH47" i="5" s="1"/>
  <c r="F39" i="4"/>
  <c r="F54" i="5"/>
  <c r="F70" i="7"/>
  <c r="G47" i="5"/>
  <c r="H47" i="5" s="1"/>
  <c r="F55" i="5"/>
  <c r="F56" i="5"/>
  <c r="F59" i="5"/>
  <c r="F36" i="5"/>
  <c r="G36" i="5" s="1"/>
  <c r="H36" i="5" s="1"/>
  <c r="F72" i="7" l="1"/>
  <c r="F68" i="7"/>
  <c r="F71" i="7"/>
  <c r="F69" i="7"/>
  <c r="F60" i="7"/>
  <c r="F62" i="7" s="1"/>
  <c r="H46" i="7"/>
  <c r="H52" i="7"/>
  <c r="H55" i="7"/>
  <c r="H53" i="7"/>
  <c r="H56" i="7"/>
  <c r="H48" i="7"/>
  <c r="H50" i="7"/>
  <c r="G45" i="7"/>
  <c r="G60" i="7" s="1"/>
  <c r="H60" i="7" s="1"/>
  <c r="F67" i="7"/>
  <c r="H54" i="7"/>
  <c r="H58" i="7"/>
  <c r="H59" i="7"/>
  <c r="H51" i="7"/>
  <c r="F58" i="5"/>
  <c r="F34" i="4"/>
  <c r="G33" i="4"/>
  <c r="G34" i="4" s="1"/>
  <c r="H47" i="7"/>
  <c r="H49" i="7"/>
  <c r="H45" i="7" l="1"/>
</calcChain>
</file>

<file path=xl/sharedStrings.xml><?xml version="1.0" encoding="utf-8"?>
<sst xmlns="http://schemas.openxmlformats.org/spreadsheetml/2006/main" count="101" uniqueCount="45">
  <si>
    <t xml:space="preserve">          A period can be a week, month, 2 months, etc.</t>
  </si>
  <si>
    <t>Data for last 4 periods</t>
  </si>
  <si>
    <t>Current Period Data</t>
  </si>
  <si>
    <t>Problem Description</t>
  </si>
  <si>
    <t>Total</t>
  </si>
  <si>
    <t>Problem 1</t>
  </si>
  <si>
    <t>Total Reviewed</t>
  </si>
  <si>
    <t>% defects for pareto chart</t>
  </si>
  <si>
    <t>current period</t>
  </si>
  <si>
    <t>Problem 2</t>
  </si>
  <si>
    <t>Problem 3</t>
  </si>
  <si>
    <t>Problem 4</t>
  </si>
  <si>
    <t>Problem 5</t>
  </si>
  <si>
    <t>Problem 6</t>
  </si>
  <si>
    <t>Total Rejects</t>
  </si>
  <si>
    <t>Please Read</t>
  </si>
  <si>
    <t>Choose either the multiple issues page or the single issue page depending on the number of problem descriptions you have.</t>
  </si>
  <si>
    <r>
      <t xml:space="preserve">Fill in data for each problem description and total reviewed for each period.  Totals and percentages will be figured automatically.  </t>
    </r>
    <r>
      <rPr>
        <b/>
        <sz val="12"/>
        <rFont val="Arial"/>
        <family val="2"/>
      </rPr>
      <t>Current data must be shown in period 4</t>
    </r>
    <r>
      <rPr>
        <sz val="12"/>
        <rFont val="Arial"/>
        <family val="2"/>
      </rPr>
      <t>.</t>
    </r>
  </si>
  <si>
    <t xml:space="preserve">    To sort  1.  Highlight the rows containing data
                  2.  Choose DATA SORT
                  3.  Sort by columns AI and then I</t>
  </si>
  <si>
    <r>
      <t xml:space="preserve">For the </t>
    </r>
    <r>
      <rPr>
        <b/>
        <sz val="12"/>
        <rFont val="Arial"/>
        <family val="2"/>
      </rPr>
      <t>Multiple Issues graph only</t>
    </r>
    <r>
      <rPr>
        <sz val="12"/>
        <rFont val="Arial"/>
        <family val="2"/>
      </rPr>
      <t>: Sort issues by highest incidents.  This puts the top six issues on the Pareto chart.</t>
    </r>
  </si>
  <si>
    <t>SUPPLIER</t>
  </si>
  <si>
    <t>Name:</t>
  </si>
  <si>
    <t>Location:</t>
  </si>
  <si>
    <t>Duns:</t>
  </si>
  <si>
    <t>Part Number:</t>
  </si>
  <si>
    <t>Part Name:</t>
  </si>
  <si>
    <t>Problem 7</t>
  </si>
  <si>
    <t>Problem 8</t>
  </si>
  <si>
    <t>Problem 9</t>
  </si>
  <si>
    <t>Problem 10</t>
  </si>
  <si>
    <t>Problem 11</t>
  </si>
  <si>
    <t>Problem 12</t>
  </si>
  <si>
    <t>Problem 13</t>
  </si>
  <si>
    <t>Problem 14</t>
  </si>
  <si>
    <t>Problem 15</t>
  </si>
  <si>
    <t>Period 1</t>
  </si>
  <si>
    <t>Period 2</t>
  </si>
  <si>
    <t>Period 3</t>
  </si>
  <si>
    <t>Current period</t>
  </si>
  <si>
    <t>PPM for Period</t>
  </si>
  <si>
    <t>4 Period PPM</t>
  </si>
  <si>
    <t>PPM</t>
  </si>
  <si>
    <t>Fill in the Problem Descriptions, the periods, and the dates in the cells with blue font and                             backround.</t>
  </si>
  <si>
    <t>Note:  PPM = Parts Per Million Defective</t>
  </si>
  <si>
    <t>Vendor Code: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</si>
</sst>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"/>
    <numFmt numFmtId="165" formatCode="0.0%"/>
    <numFmt numFmtId="166" formatCode="0.0"/>
  </numFmts>
  <fonts count="2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56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48"/>
      <color indexed="1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 tint="-4.9989318521683403E-2"/>
      <name val="Arial"/>
      <family val="2"/>
    </font>
    <font>
      <b/>
      <sz val="16"/>
      <color theme="0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7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1" fontId="4" fillId="0" borderId="0" xfId="0" applyNumberFormat="1" applyFont="1" applyAlignment="1">
      <alignment vertical="center" textRotation="90"/>
    </xf>
    <xf numFmtId="0" fontId="1" fillId="0" borderId="0" xfId="0" applyFont="1"/>
    <xf numFmtId="0" fontId="0" fillId="0" borderId="0" xfId="0" applyBorder="1"/>
    <xf numFmtId="1" fontId="3" fillId="0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5" fontId="1" fillId="0" borderId="0" xfId="0" applyNumberFormat="1" applyFont="1"/>
    <xf numFmtId="0" fontId="0" fillId="0" borderId="0" xfId="0" applyAlignment="1">
      <alignment vertical="center"/>
    </xf>
    <xf numFmtId="0" fontId="1" fillId="0" borderId="6" xfId="0" applyFont="1" applyBorder="1"/>
    <xf numFmtId="0" fontId="1" fillId="0" borderId="7" xfId="0" applyFont="1" applyBorder="1"/>
    <xf numFmtId="0" fontId="0" fillId="0" borderId="8" xfId="0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3" fontId="0" fillId="0" borderId="0" xfId="0" applyNumberFormat="1"/>
    <xf numFmtId="166" fontId="0" fillId="0" borderId="0" xfId="0" applyNumberFormat="1"/>
    <xf numFmtId="1" fontId="2" fillId="0" borderId="6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0" fontId="9" fillId="0" borderId="12" xfId="0" applyFont="1" applyBorder="1" applyAlignment="1">
      <alignment vertical="center"/>
    </xf>
    <xf numFmtId="0" fontId="10" fillId="0" borderId="0" xfId="0" applyFont="1"/>
    <xf numFmtId="164" fontId="0" fillId="0" borderId="0" xfId="0" applyNumberFormat="1" applyAlignment="1">
      <alignment horizontal="center" textRotation="90" wrapText="1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1" fontId="11" fillId="0" borderId="0" xfId="0" applyNumberFormat="1" applyFont="1" applyBorder="1" applyAlignment="1">
      <alignment horizontal="left"/>
    </xf>
    <xf numFmtId="0" fontId="1" fillId="0" borderId="14" xfId="0" applyFont="1" applyBorder="1"/>
    <xf numFmtId="0" fontId="10" fillId="0" borderId="21" xfId="0" applyFont="1" applyBorder="1"/>
    <xf numFmtId="0" fontId="0" fillId="0" borderId="21" xfId="0" applyBorder="1"/>
    <xf numFmtId="165" fontId="0" fillId="0" borderId="21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 vertical="center" textRotation="90" wrapText="1"/>
    </xf>
    <xf numFmtId="0" fontId="9" fillId="0" borderId="12" xfId="0" applyFont="1" applyBorder="1" applyAlignment="1" applyProtection="1">
      <alignment vertical="center"/>
      <protection locked="0"/>
    </xf>
    <xf numFmtId="1" fontId="2" fillId="0" borderId="25" xfId="0" applyNumberFormat="1" applyFont="1" applyBorder="1" applyAlignment="1">
      <alignment horizontal="center"/>
    </xf>
    <xf numFmtId="1" fontId="5" fillId="0" borderId="26" xfId="0" applyNumberFormat="1" applyFont="1" applyBorder="1" applyAlignment="1">
      <alignment horizontal="center"/>
    </xf>
    <xf numFmtId="1" fontId="2" fillId="0" borderId="27" xfId="0" applyNumberFormat="1" applyFont="1" applyBorder="1" applyAlignment="1">
      <alignment horizontal="center"/>
    </xf>
    <xf numFmtId="1" fontId="5" fillId="0" borderId="28" xfId="0" applyNumberFormat="1" applyFont="1" applyFill="1" applyBorder="1" applyAlignment="1">
      <alignment horizontal="center"/>
    </xf>
    <xf numFmtId="1" fontId="0" fillId="0" borderId="0" xfId="0" applyNumberFormat="1" applyFill="1" applyBorder="1"/>
    <xf numFmtId="1" fontId="2" fillId="0" borderId="32" xfId="0" applyNumberFormat="1" applyFont="1" applyBorder="1" applyAlignment="1">
      <alignment horizontal="center"/>
    </xf>
    <xf numFmtId="1" fontId="2" fillId="0" borderId="33" xfId="0" applyNumberFormat="1" applyFont="1" applyBorder="1" applyAlignment="1">
      <alignment horizontal="center"/>
    </xf>
    <xf numFmtId="1" fontId="2" fillId="0" borderId="25" xfId="0" applyNumberFormat="1" applyFont="1" applyFill="1" applyBorder="1" applyAlignment="1">
      <alignment horizontal="center"/>
    </xf>
    <xf numFmtId="1" fontId="2" fillId="0" borderId="22" xfId="0" applyNumberFormat="1" applyFont="1" applyFill="1" applyBorder="1" applyAlignment="1">
      <alignment horizontal="center"/>
    </xf>
    <xf numFmtId="1" fontId="5" fillId="0" borderId="34" xfId="0" applyNumberFormat="1" applyFont="1" applyFill="1" applyBorder="1" applyAlignment="1">
      <alignment horizontal="center"/>
    </xf>
    <xf numFmtId="1" fontId="2" fillId="0" borderId="29" xfId="0" applyNumberFormat="1" applyFont="1" applyBorder="1" applyAlignment="1">
      <alignment horizontal="center"/>
    </xf>
    <xf numFmtId="1" fontId="2" fillId="0" borderId="35" xfId="0" applyNumberFormat="1" applyFont="1" applyFill="1" applyBorder="1" applyAlignment="1">
      <alignment horizontal="center"/>
    </xf>
    <xf numFmtId="1" fontId="0" fillId="0" borderId="36" xfId="0" applyNumberFormat="1" applyFill="1" applyBorder="1"/>
    <xf numFmtId="1" fontId="2" fillId="0" borderId="37" xfId="0" applyNumberFormat="1" applyFont="1" applyBorder="1" applyAlignment="1">
      <alignment horizontal="center"/>
    </xf>
    <xf numFmtId="1" fontId="2" fillId="0" borderId="38" xfId="0" applyNumberFormat="1" applyFont="1" applyBorder="1" applyAlignment="1">
      <alignment horizontal="center"/>
    </xf>
    <xf numFmtId="1" fontId="0" fillId="0" borderId="39" xfId="0" applyNumberFormat="1" applyBorder="1" applyAlignment="1">
      <alignment horizontal="center"/>
    </xf>
    <xf numFmtId="1" fontId="2" fillId="0" borderId="40" xfId="0" applyNumberFormat="1" applyFont="1" applyBorder="1"/>
    <xf numFmtId="1" fontId="2" fillId="0" borderId="41" xfId="0" applyNumberFormat="1" applyFont="1" applyBorder="1" applyAlignment="1">
      <alignment horizontal="right"/>
    </xf>
    <xf numFmtId="1" fontId="1" fillId="0" borderId="42" xfId="0" applyNumberFormat="1" applyFont="1" applyBorder="1" applyAlignment="1">
      <alignment horizontal="right"/>
    </xf>
    <xf numFmtId="1" fontId="0" fillId="0" borderId="43" xfId="0" applyNumberFormat="1" applyBorder="1" applyAlignment="1">
      <alignment horizontal="center"/>
    </xf>
    <xf numFmtId="1" fontId="0" fillId="0" borderId="44" xfId="0" applyNumberFormat="1" applyBorder="1"/>
    <xf numFmtId="1" fontId="0" fillId="0" borderId="0" xfId="0" applyNumberFormat="1" applyBorder="1"/>
    <xf numFmtId="1" fontId="5" fillId="0" borderId="46" xfId="0" applyNumberFormat="1" applyFont="1" applyFill="1" applyBorder="1" applyAlignment="1">
      <alignment horizontal="center" vertical="center"/>
    </xf>
    <xf numFmtId="1" fontId="7" fillId="0" borderId="47" xfId="0" applyNumberFormat="1" applyFont="1" applyFill="1" applyBorder="1" applyAlignment="1">
      <alignment horizontal="center" vertical="center"/>
    </xf>
    <xf numFmtId="1" fontId="0" fillId="0" borderId="12" xfId="0" applyNumberFormat="1" applyFill="1" applyBorder="1" applyAlignment="1">
      <alignment vertical="center"/>
    </xf>
    <xf numFmtId="1" fontId="2" fillId="0" borderId="49" xfId="0" applyNumberFormat="1" applyFont="1" applyBorder="1" applyAlignment="1">
      <alignment horizontal="center" vertical="center"/>
    </xf>
    <xf numFmtId="1" fontId="2" fillId="0" borderId="50" xfId="0" applyNumberFormat="1" applyFont="1" applyBorder="1" applyAlignment="1">
      <alignment horizontal="center" vertical="center"/>
    </xf>
    <xf numFmtId="1" fontId="7" fillId="0" borderId="51" xfId="0" applyNumberFormat="1" applyFont="1" applyBorder="1" applyAlignment="1">
      <alignment horizontal="center"/>
    </xf>
    <xf numFmtId="1" fontId="0" fillId="0" borderId="16" xfId="0" applyNumberFormat="1" applyBorder="1"/>
    <xf numFmtId="1" fontId="0" fillId="0" borderId="52" xfId="0" applyNumberFormat="1" applyBorder="1" applyAlignment="1">
      <alignment horizontal="center"/>
    </xf>
    <xf numFmtId="1" fontId="0" fillId="0" borderId="53" xfId="0" applyNumberFormat="1" applyBorder="1"/>
    <xf numFmtId="1" fontId="0" fillId="0" borderId="42" xfId="0" applyNumberFormat="1" applyBorder="1"/>
    <xf numFmtId="1" fontId="0" fillId="0" borderId="0" xfId="0" applyNumberFormat="1"/>
    <xf numFmtId="1" fontId="0" fillId="0" borderId="41" xfId="0" applyNumberFormat="1" applyBorder="1" applyAlignment="1">
      <alignment horizontal="center"/>
    </xf>
    <xf numFmtId="1" fontId="0" fillId="0" borderId="8" xfId="0" applyNumberFormat="1" applyBorder="1"/>
    <xf numFmtId="1" fontId="0" fillId="0" borderId="37" xfId="0" applyNumberFormat="1" applyBorder="1" applyAlignment="1">
      <alignment horizontal="center"/>
    </xf>
    <xf numFmtId="0" fontId="15" fillId="3" borderId="4" xfId="0" applyFont="1" applyFill="1" applyBorder="1"/>
    <xf numFmtId="1" fontId="16" fillId="3" borderId="2" xfId="0" applyNumberFormat="1" applyFont="1" applyFill="1" applyBorder="1" applyAlignment="1">
      <alignment horizontal="center" vertical="center" textRotation="90"/>
    </xf>
    <xf numFmtId="164" fontId="15" fillId="3" borderId="17" xfId="0" applyNumberFormat="1" applyFont="1" applyFill="1" applyBorder="1" applyAlignment="1">
      <alignment horizontal="center" vertical="center" textRotation="90" wrapText="1"/>
    </xf>
    <xf numFmtId="164" fontId="15" fillId="3" borderId="3" xfId="0" applyNumberFormat="1" applyFont="1" applyFill="1" applyBorder="1" applyAlignment="1">
      <alignment horizontal="center" vertical="center" textRotation="90"/>
    </xf>
    <xf numFmtId="165" fontId="15" fillId="3" borderId="5" xfId="0" applyNumberFormat="1" applyFont="1" applyFill="1" applyBorder="1" applyAlignment="1">
      <alignment horizontal="center" vertical="center" textRotation="90" wrapText="1"/>
    </xf>
    <xf numFmtId="164" fontId="15" fillId="3" borderId="18" xfId="0" applyNumberFormat="1" applyFont="1" applyFill="1" applyBorder="1" applyAlignment="1">
      <alignment horizontal="center" vertical="center" textRotation="90"/>
    </xf>
    <xf numFmtId="164" fontId="15" fillId="3" borderId="17" xfId="0" applyNumberFormat="1" applyFont="1" applyFill="1" applyBorder="1" applyAlignment="1">
      <alignment horizontal="center" vertical="center" textRotation="90"/>
    </xf>
    <xf numFmtId="164" fontId="15" fillId="3" borderId="19" xfId="0" applyNumberFormat="1" applyFont="1" applyFill="1" applyBorder="1" applyAlignment="1">
      <alignment horizontal="center" vertical="center" textRotation="90"/>
    </xf>
    <xf numFmtId="164" fontId="15" fillId="4" borderId="17" xfId="0" applyNumberFormat="1" applyFont="1" applyFill="1" applyBorder="1" applyAlignment="1">
      <alignment horizontal="center" vertical="center" textRotation="90" wrapText="1"/>
    </xf>
    <xf numFmtId="164" fontId="15" fillId="3" borderId="3" xfId="0" applyNumberFormat="1" applyFont="1" applyFill="1" applyBorder="1" applyAlignment="1">
      <alignment horizontal="center" vertical="center" textRotation="90" wrapText="1"/>
    </xf>
    <xf numFmtId="1" fontId="16" fillId="3" borderId="2" xfId="0" applyNumberFormat="1" applyFont="1" applyFill="1" applyBorder="1" applyAlignment="1">
      <alignment horizontal="center" vertical="center" wrapText="1"/>
    </xf>
    <xf numFmtId="165" fontId="15" fillId="3" borderId="5" xfId="0" applyNumberFormat="1" applyFont="1" applyFill="1" applyBorder="1" applyAlignment="1">
      <alignment horizontal="center" vertical="center" textRotation="90"/>
    </xf>
    <xf numFmtId="0" fontId="15" fillId="0" borderId="4" xfId="0" applyFont="1" applyFill="1" applyBorder="1"/>
    <xf numFmtId="1" fontId="5" fillId="5" borderId="28" xfId="0" applyNumberFormat="1" applyFont="1" applyFill="1" applyBorder="1" applyAlignment="1">
      <alignment horizontal="center"/>
    </xf>
    <xf numFmtId="1" fontId="5" fillId="5" borderId="29" xfId="0" applyNumberFormat="1" applyFont="1" applyFill="1" applyBorder="1" applyAlignment="1">
      <alignment horizontal="center"/>
    </xf>
    <xf numFmtId="1" fontId="2" fillId="5" borderId="30" xfId="0" applyNumberFormat="1" applyFont="1" applyFill="1" applyBorder="1" applyAlignment="1">
      <alignment horizontal="center"/>
    </xf>
    <xf numFmtId="1" fontId="0" fillId="5" borderId="0" xfId="0" applyNumberFormat="1" applyFill="1" applyBorder="1"/>
    <xf numFmtId="1" fontId="17" fillId="0" borderId="35" xfId="0" applyNumberFormat="1" applyFont="1" applyFill="1" applyBorder="1" applyAlignment="1">
      <alignment horizontal="center"/>
    </xf>
    <xf numFmtId="1" fontId="17" fillId="5" borderId="36" xfId="0" applyNumberFormat="1" applyFont="1" applyFill="1" applyBorder="1"/>
    <xf numFmtId="1" fontId="2" fillId="5" borderId="21" xfId="0" applyNumberFormat="1" applyFont="1" applyFill="1" applyBorder="1" applyAlignment="1" applyProtection="1">
      <alignment horizontal="center"/>
      <protection locked="0"/>
    </xf>
    <xf numFmtId="1" fontId="2" fillId="0" borderId="43" xfId="0" applyNumberFormat="1" applyFont="1" applyBorder="1" applyAlignment="1">
      <alignment horizontal="center"/>
    </xf>
    <xf numFmtId="1" fontId="2" fillId="0" borderId="39" xfId="0" applyNumberFormat="1" applyFont="1" applyBorder="1" applyAlignment="1">
      <alignment horizontal="center"/>
    </xf>
    <xf numFmtId="0" fontId="12" fillId="0" borderId="63" xfId="0" applyFont="1" applyBorder="1" applyAlignment="1">
      <alignment horizontal="right"/>
    </xf>
    <xf numFmtId="0" fontId="11" fillId="0" borderId="64" xfId="0" applyFont="1" applyBorder="1" applyAlignment="1">
      <alignment horizontal="left"/>
    </xf>
    <xf numFmtId="1" fontId="11" fillId="0" borderId="64" xfId="0" applyNumberFormat="1" applyFont="1" applyBorder="1" applyAlignment="1">
      <alignment horizontal="left"/>
    </xf>
    <xf numFmtId="0" fontId="12" fillId="0" borderId="65" xfId="0" applyFont="1" applyBorder="1" applyAlignment="1">
      <alignment horizontal="right"/>
    </xf>
    <xf numFmtId="0" fontId="0" fillId="0" borderId="67" xfId="0" applyBorder="1"/>
    <xf numFmtId="0" fontId="0" fillId="0" borderId="68" xfId="0" applyBorder="1"/>
    <xf numFmtId="49" fontId="11" fillId="6" borderId="54" xfId="0" applyNumberFormat="1" applyFont="1" applyFill="1" applyBorder="1" applyAlignment="1" applyProtection="1">
      <protection locked="0"/>
    </xf>
    <xf numFmtId="49" fontId="0" fillId="6" borderId="54" xfId="0" applyNumberFormat="1" applyFill="1" applyBorder="1" applyAlignment="1"/>
    <xf numFmtId="1" fontId="2" fillId="0" borderId="69" xfId="0" applyNumberFormat="1" applyFont="1" applyBorder="1" applyAlignment="1">
      <alignment horizontal="center"/>
    </xf>
    <xf numFmtId="1" fontId="0" fillId="0" borderId="70" xfId="0" applyNumberFormat="1" applyBorder="1"/>
    <xf numFmtId="164" fontId="15" fillId="3" borderId="71" xfId="0" applyNumberFormat="1" applyFont="1" applyFill="1" applyBorder="1" applyAlignment="1">
      <alignment horizontal="center" vertical="center" textRotation="90" wrapText="1"/>
    </xf>
    <xf numFmtId="1" fontId="2" fillId="0" borderId="72" xfId="0" applyNumberFormat="1" applyFont="1" applyBorder="1" applyAlignment="1">
      <alignment horizontal="center" vertical="center"/>
    </xf>
    <xf numFmtId="164" fontId="15" fillId="3" borderId="73" xfId="0" applyNumberFormat="1" applyFont="1" applyFill="1" applyBorder="1" applyAlignment="1">
      <alignment horizontal="center" vertical="center" textRotation="90" wrapText="1"/>
    </xf>
    <xf numFmtId="1" fontId="0" fillId="0" borderId="76" xfId="0" applyNumberFormat="1" applyBorder="1" applyAlignment="1">
      <alignment horizontal="center"/>
    </xf>
    <xf numFmtId="0" fontId="9" fillId="7" borderId="20" xfId="0" applyFont="1" applyFill="1" applyBorder="1" applyAlignment="1" applyProtection="1">
      <alignment vertical="center"/>
      <protection locked="0"/>
    </xf>
    <xf numFmtId="1" fontId="9" fillId="7" borderId="45" xfId="0" applyNumberFormat="1" applyFont="1" applyFill="1" applyBorder="1" applyAlignment="1" applyProtection="1">
      <alignment horizontal="center" vertical="center"/>
      <protection locked="0"/>
    </xf>
    <xf numFmtId="1" fontId="9" fillId="7" borderId="29" xfId="0" applyNumberFormat="1" applyFont="1" applyFill="1" applyBorder="1" applyAlignment="1" applyProtection="1">
      <alignment horizontal="center"/>
      <protection locked="0"/>
    </xf>
    <xf numFmtId="1" fontId="9" fillId="7" borderId="21" xfId="0" applyNumberFormat="1" applyFont="1" applyFill="1" applyBorder="1" applyAlignment="1" applyProtection="1">
      <alignment horizontal="center"/>
      <protection locked="0"/>
    </xf>
    <xf numFmtId="1" fontId="9" fillId="7" borderId="48" xfId="0" applyNumberFormat="1" applyFont="1" applyFill="1" applyBorder="1" applyAlignment="1" applyProtection="1">
      <alignment horizontal="center" vertical="center"/>
      <protection locked="0"/>
    </xf>
    <xf numFmtId="1" fontId="9" fillId="7" borderId="74" xfId="0" applyNumberFormat="1" applyFont="1" applyFill="1" applyBorder="1" applyAlignment="1" applyProtection="1">
      <alignment horizontal="center" vertical="center"/>
      <protection locked="0"/>
    </xf>
    <xf numFmtId="1" fontId="9" fillId="7" borderId="10" xfId="0" applyNumberFormat="1" applyFont="1" applyFill="1" applyBorder="1" applyAlignment="1" applyProtection="1">
      <alignment horizontal="center"/>
      <protection locked="0"/>
    </xf>
    <xf numFmtId="1" fontId="9" fillId="7" borderId="22" xfId="0" applyNumberFormat="1" applyFont="1" applyFill="1" applyBorder="1" applyAlignment="1" applyProtection="1">
      <alignment horizontal="center"/>
      <protection locked="0"/>
    </xf>
    <xf numFmtId="1" fontId="9" fillId="7" borderId="75" xfId="0" applyNumberFormat="1" applyFont="1" applyFill="1" applyBorder="1" applyAlignment="1" applyProtection="1">
      <alignment horizontal="center"/>
      <protection locked="0"/>
    </xf>
    <xf numFmtId="0" fontId="9" fillId="7" borderId="20" xfId="0" applyFont="1" applyFill="1" applyBorder="1" applyAlignment="1">
      <alignment vertical="center"/>
    </xf>
    <xf numFmtId="1" fontId="19" fillId="7" borderId="48" xfId="0" applyNumberFormat="1" applyFont="1" applyFill="1" applyBorder="1" applyAlignment="1">
      <alignment horizontal="center" vertical="center"/>
    </xf>
    <xf numFmtId="1" fontId="19" fillId="7" borderId="45" xfId="0" applyNumberFormat="1" applyFont="1" applyFill="1" applyBorder="1" applyAlignment="1">
      <alignment horizontal="center" vertical="center"/>
    </xf>
    <xf numFmtId="1" fontId="19" fillId="7" borderId="10" xfId="0" applyNumberFormat="1" applyFont="1" applyFill="1" applyBorder="1" applyAlignment="1">
      <alignment horizontal="center"/>
    </xf>
    <xf numFmtId="1" fontId="19" fillId="7" borderId="21" xfId="0" applyNumberFormat="1" applyFont="1" applyFill="1" applyBorder="1" applyAlignment="1">
      <alignment horizontal="center"/>
    </xf>
    <xf numFmtId="1" fontId="19" fillId="7" borderId="22" xfId="0" applyNumberFormat="1" applyFont="1" applyFill="1" applyBorder="1" applyAlignment="1">
      <alignment horizontal="center"/>
    </xf>
    <xf numFmtId="1" fontId="19" fillId="7" borderId="23" xfId="0" applyNumberFormat="1" applyFont="1" applyFill="1" applyBorder="1" applyAlignment="1">
      <alignment horizontal="center"/>
    </xf>
    <xf numFmtId="1" fontId="19" fillId="7" borderId="29" xfId="0" applyNumberFormat="1" applyFont="1" applyFill="1" applyBorder="1" applyAlignment="1">
      <alignment horizontal="center"/>
    </xf>
    <xf numFmtId="1" fontId="19" fillId="5" borderId="28" xfId="0" applyNumberFormat="1" applyFont="1" applyFill="1" applyBorder="1" applyAlignment="1" applyProtection="1">
      <alignment horizontal="center"/>
      <protection locked="0"/>
    </xf>
    <xf numFmtId="1" fontId="19" fillId="5" borderId="54" xfId="0" applyNumberFormat="1" applyFont="1" applyFill="1" applyBorder="1" applyAlignment="1" applyProtection="1">
      <alignment horizontal="center"/>
      <protection locked="0"/>
    </xf>
    <xf numFmtId="1" fontId="19" fillId="5" borderId="21" xfId="0" applyNumberFormat="1" applyFont="1" applyFill="1" applyBorder="1" applyAlignment="1" applyProtection="1">
      <alignment horizontal="center"/>
      <protection locked="0"/>
    </xf>
    <xf numFmtId="1" fontId="19" fillId="5" borderId="31" xfId="0" applyNumberFormat="1" applyFont="1" applyFill="1" applyBorder="1" applyAlignment="1" applyProtection="1">
      <alignment horizontal="center"/>
      <protection locked="0"/>
    </xf>
    <xf numFmtId="1" fontId="19" fillId="5" borderId="29" xfId="0" applyNumberFormat="1" applyFont="1" applyFill="1" applyBorder="1" applyAlignment="1" applyProtection="1">
      <alignment horizontal="center"/>
      <protection locked="0"/>
    </xf>
    <xf numFmtId="1" fontId="2" fillId="0" borderId="34" xfId="0" applyNumberFormat="1" applyFont="1" applyFill="1" applyBorder="1" applyAlignment="1">
      <alignment horizontal="center"/>
    </xf>
    <xf numFmtId="1" fontId="2" fillId="0" borderId="29" xfId="0" applyNumberFormat="1" applyFont="1" applyFill="1" applyBorder="1" applyAlignment="1">
      <alignment horizontal="center"/>
    </xf>
    <xf numFmtId="0" fontId="20" fillId="0" borderId="24" xfId="0" applyFont="1" applyBorder="1"/>
    <xf numFmtId="0" fontId="20" fillId="0" borderId="10" xfId="0" applyFont="1" applyBorder="1"/>
    <xf numFmtId="0" fontId="19" fillId="0" borderId="14" xfId="0" applyFont="1" applyBorder="1"/>
    <xf numFmtId="0" fontId="19" fillId="0" borderId="12" xfId="0" applyFont="1" applyBorder="1"/>
    <xf numFmtId="0" fontId="9" fillId="0" borderId="14" xfId="0" applyFont="1" applyFill="1" applyBorder="1"/>
    <xf numFmtId="0" fontId="9" fillId="0" borderId="12" xfId="0" applyFont="1" applyFill="1" applyBorder="1"/>
    <xf numFmtId="0" fontId="9" fillId="0" borderId="15" xfId="0" applyFont="1" applyFill="1" applyBorder="1"/>
    <xf numFmtId="0" fontId="9" fillId="0" borderId="16" xfId="0" applyFont="1" applyFill="1" applyBorder="1"/>
    <xf numFmtId="1" fontId="5" fillId="0" borderId="29" xfId="0" applyNumberFormat="1" applyFont="1" applyFill="1" applyBorder="1" applyAlignment="1">
      <alignment horizontal="center"/>
    </xf>
    <xf numFmtId="1" fontId="2" fillId="0" borderId="30" xfId="0" applyNumberFormat="1" applyFont="1" applyFill="1" applyBorder="1" applyAlignment="1">
      <alignment horizontal="center"/>
    </xf>
    <xf numFmtId="1" fontId="8" fillId="0" borderId="29" xfId="0" applyNumberFormat="1" applyFont="1" applyFill="1" applyBorder="1" applyAlignment="1">
      <alignment horizontal="center"/>
    </xf>
    <xf numFmtId="1" fontId="5" fillId="0" borderId="26" xfId="0" applyNumberFormat="1" applyFont="1" applyFill="1" applyBorder="1" applyAlignment="1">
      <alignment horizontal="center"/>
    </xf>
    <xf numFmtId="1" fontId="19" fillId="5" borderId="28" xfId="0" applyNumberFormat="1" applyFont="1" applyFill="1" applyBorder="1" applyAlignment="1">
      <alignment horizontal="center"/>
    </xf>
    <xf numFmtId="1" fontId="9" fillId="5" borderId="28" xfId="0" applyNumberFormat="1" applyFont="1" applyFill="1" applyBorder="1" applyAlignment="1">
      <alignment horizontal="center"/>
    </xf>
    <xf numFmtId="1" fontId="9" fillId="5" borderId="21" xfId="0" applyNumberFormat="1" applyFont="1" applyFill="1" applyBorder="1" applyAlignment="1">
      <alignment horizontal="center"/>
    </xf>
    <xf numFmtId="1" fontId="19" fillId="5" borderId="31" xfId="0" applyNumberFormat="1" applyFont="1" applyFill="1" applyBorder="1" applyAlignment="1">
      <alignment horizontal="center"/>
    </xf>
    <xf numFmtId="1" fontId="9" fillId="5" borderId="29" xfId="0" applyNumberFormat="1" applyFont="1" applyFill="1" applyBorder="1" applyAlignment="1">
      <alignment horizontal="center"/>
    </xf>
    <xf numFmtId="1" fontId="19" fillId="5" borderId="21" xfId="0" applyNumberFormat="1" applyFont="1" applyFill="1" applyBorder="1" applyAlignment="1">
      <alignment horizontal="center"/>
    </xf>
    <xf numFmtId="49" fontId="11" fillId="6" borderId="66" xfId="0" applyNumberFormat="1" applyFont="1" applyFill="1" applyBorder="1" applyAlignment="1" applyProtection="1">
      <protection locked="0"/>
    </xf>
    <xf numFmtId="0" fontId="18" fillId="3" borderId="61" xfId="0" applyFont="1" applyFill="1" applyBorder="1" applyAlignment="1">
      <alignment horizontal="left"/>
    </xf>
    <xf numFmtId="0" fontId="18" fillId="3" borderId="53" xfId="0" applyFont="1" applyFill="1" applyBorder="1" applyAlignment="1">
      <alignment horizontal="left"/>
    </xf>
    <xf numFmtId="0" fontId="18" fillId="3" borderId="62" xfId="0" applyFont="1" applyFill="1" applyBorder="1" applyAlignment="1">
      <alignment horizontal="left"/>
    </xf>
    <xf numFmtId="49" fontId="11" fillId="6" borderId="54" xfId="0" applyNumberFormat="1" applyFont="1" applyFill="1" applyBorder="1" applyAlignment="1" applyProtection="1">
      <protection locked="0"/>
    </xf>
    <xf numFmtId="49" fontId="0" fillId="6" borderId="54" xfId="0" applyNumberFormat="1" applyFill="1" applyBorder="1" applyAlignment="1"/>
    <xf numFmtId="49" fontId="11" fillId="6" borderId="55" xfId="0" applyNumberFormat="1" applyFont="1" applyFill="1" applyBorder="1" applyAlignment="1" applyProtection="1">
      <protection locked="0"/>
    </xf>
    <xf numFmtId="49" fontId="0" fillId="6" borderId="55" xfId="0" applyNumberFormat="1" applyFill="1" applyBorder="1" applyAlignment="1"/>
    <xf numFmtId="0" fontId="19" fillId="5" borderId="15" xfId="0" applyFont="1" applyFill="1" applyBorder="1" applyProtection="1">
      <protection locked="0"/>
    </xf>
    <xf numFmtId="0" fontId="19" fillId="5" borderId="60" xfId="0" applyFont="1" applyFill="1" applyBorder="1" applyProtection="1">
      <protection locked="0"/>
    </xf>
    <xf numFmtId="0" fontId="19" fillId="5" borderId="31" xfId="0" applyFont="1" applyFill="1" applyBorder="1" applyProtection="1">
      <protection locked="0"/>
    </xf>
    <xf numFmtId="0" fontId="19" fillId="5" borderId="77" xfId="0" applyFont="1" applyFill="1" applyBorder="1" applyProtection="1">
      <protection locked="0"/>
    </xf>
    <xf numFmtId="0" fontId="19" fillId="5" borderId="56" xfId="0" applyFont="1" applyFill="1" applyBorder="1" applyProtection="1">
      <protection locked="0"/>
    </xf>
    <xf numFmtId="0" fontId="19" fillId="5" borderId="57" xfId="0" applyFont="1" applyFill="1" applyBorder="1" applyProtection="1">
      <protection locked="0"/>
    </xf>
    <xf numFmtId="0" fontId="1" fillId="0" borderId="58" xfId="0" applyFont="1" applyBorder="1"/>
    <xf numFmtId="0" fontId="1" fillId="0" borderId="59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MONTHLY SUPPLIER TRACKING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'Single Issue'!#REF!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'Single Issue'!#REF!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FAD-4F75-85B3-069A5C44527E}"/>
            </c:ext>
          </c:extLst>
        </c:ser>
        <c:ser>
          <c:idx val="1"/>
          <c:order val="1"/>
          <c:tx>
            <c:v>CHARGEBACKS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'Single Issue'!#REF!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'Single Issue'!#REF!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FAD-4F75-85B3-069A5C445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704424"/>
        <c:axId val="1"/>
      </c:lineChart>
      <c:catAx>
        <c:axId val="8047044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470442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-4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PROMINENT DEFECTS AUG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'Example 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'Example 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774-4CE9-A8E9-CCE1F7B00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4489312"/>
        <c:axId val="1"/>
      </c:barChart>
      <c:catAx>
        <c:axId val="81448931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4893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-4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Pareto Chart</a:t>
            </a:r>
          </a:p>
        </c:rich>
      </c:tx>
      <c:layout>
        <c:manualLayout>
          <c:xMode val="edge"/>
          <c:yMode val="edge"/>
          <c:x val="0.44288868839039625"/>
          <c:y val="3.20284767076977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431163472816892E-2"/>
          <c:y val="0.20284701914875272"/>
          <c:w val="0.82004450575448073"/>
          <c:h val="0.701067767935162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'Example S'!$A$39</c:f>
              <c:strCache>
                <c:ptCount val="1"/>
                <c:pt idx="0">
                  <c:v>Problem 1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'Example S'!$C$38:$F$38</c:f>
              <c:strCache>
                <c:ptCount val="4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Current period</c:v>
                </c:pt>
              </c:strCache>
            </c:strRef>
          </c:cat>
          <c:val>
            <c:numRef>
              <c:f>'Example S'!$C$39:$F$39</c:f>
              <c:numCache>
                <c:formatCode>0.0%</c:formatCode>
                <c:ptCount val="4"/>
                <c:pt idx="0">
                  <c:v>2.4531250000000001E-2</c:v>
                </c:pt>
                <c:pt idx="1">
                  <c:v>1.7945205479452053E-2</c:v>
                </c:pt>
                <c:pt idx="2">
                  <c:v>1.1029411764705883E-2</c:v>
                </c:pt>
                <c:pt idx="3">
                  <c:v>2.1164021164021165E-3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46-4603-9A72-12265B4AE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694408"/>
        <c:axId val="1"/>
      </c:barChart>
      <c:catAx>
        <c:axId val="8096944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6944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-4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PPM Trend</a:t>
            </a:r>
          </a:p>
        </c:rich>
      </c:tx>
      <c:layout>
        <c:manualLayout>
          <c:xMode val="edge"/>
          <c:yMode val="edge"/>
          <c:x val="0.44957116875081365"/>
          <c:y val="1.24777563712846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39959695808924E-2"/>
          <c:y val="0.10695219746815392"/>
          <c:w val="0.92382046848317567"/>
          <c:h val="0.71657972303663131"/>
        </c:manualLayout>
      </c:layout>
      <c:lineChart>
        <c:grouping val="standard"/>
        <c:varyColors val="0"/>
        <c:ser>
          <c:idx val="0"/>
          <c:order val="0"/>
          <c:spPr>
            <a:ln w="22225">
              <a:solidFill>
                <a:schemeClr val="tx1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18C3-44F1-9373-BA21B7B0AEE7}"/>
              </c:ext>
            </c:extLst>
          </c:dPt>
          <c:cat>
            <c:strRef>
              <c:f>('Example S'!$C$31:$F$31,'Example S'!$I$31:$AE$31)</c:f>
              <c:strCache>
                <c:ptCount val="25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Current period</c:v>
                </c:pt>
                <c:pt idx="4">
                  <c:v>9/1</c:v>
                </c:pt>
                <c:pt idx="5">
                  <c:v>9/2</c:v>
                </c:pt>
                <c:pt idx="6">
                  <c:v>9/3</c:v>
                </c:pt>
                <c:pt idx="7">
                  <c:v>9/4</c:v>
                </c:pt>
                <c:pt idx="8">
                  <c:v>9/5</c:v>
                </c:pt>
                <c:pt idx="9">
                  <c:v>9/8</c:v>
                </c:pt>
                <c:pt idx="10">
                  <c:v>9/10</c:v>
                </c:pt>
                <c:pt idx="11">
                  <c:v>9/11</c:v>
                </c:pt>
                <c:pt idx="12">
                  <c:v>9/12</c:v>
                </c:pt>
                <c:pt idx="13">
                  <c:v>9/15</c:v>
                </c:pt>
                <c:pt idx="14">
                  <c:v>9/16</c:v>
                </c:pt>
                <c:pt idx="15">
                  <c:v>9/17</c:v>
                </c:pt>
                <c:pt idx="16">
                  <c:v>9/18</c:v>
                </c:pt>
                <c:pt idx="17">
                  <c:v>9/19</c:v>
                </c:pt>
                <c:pt idx="18">
                  <c:v>9/22</c:v>
                </c:pt>
                <c:pt idx="19">
                  <c:v>9/23</c:v>
                </c:pt>
                <c:pt idx="20">
                  <c:v>9/24</c:v>
                </c:pt>
                <c:pt idx="21">
                  <c:v>9/25</c:v>
                </c:pt>
                <c:pt idx="22">
                  <c:v>9/26</c:v>
                </c:pt>
                <c:pt idx="23">
                  <c:v>9/29</c:v>
                </c:pt>
                <c:pt idx="24">
                  <c:v>9/30</c:v>
                </c:pt>
              </c:strCache>
            </c:strRef>
          </c:cat>
          <c:val>
            <c:numRef>
              <c:f>('Example S'!$C$34:$F$34,'Example S'!$I$34:$AE$34)</c:f>
              <c:numCache>
                <c:formatCode>0</c:formatCode>
                <c:ptCount val="27"/>
                <c:pt idx="0">
                  <c:v>24531.25</c:v>
                </c:pt>
                <c:pt idx="1">
                  <c:v>17945.205479452052</c:v>
                </c:pt>
                <c:pt idx="2">
                  <c:v>11029.411764705883</c:v>
                </c:pt>
                <c:pt idx="3">
                  <c:v>2116.4021164021165</c:v>
                </c:pt>
                <c:pt idx="4">
                  <c:v>6250</c:v>
                </c:pt>
                <c:pt idx="5">
                  <c:v>3333.3333333333335</c:v>
                </c:pt>
                <c:pt idx="6">
                  <c:v>0</c:v>
                </c:pt>
                <c:pt idx="7">
                  <c:v>0</c:v>
                </c:pt>
                <c:pt idx="8">
                  <c:v>3125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C3-44F1-9373-BA21B7B0A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700312"/>
        <c:axId val="1"/>
      </c:lineChart>
      <c:catAx>
        <c:axId val="809700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70031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</c:headerFooter>
    <c:pageMargins b="1" l="0.75" r="0.75" t="1" header="0.5" footer="0.5"/>
    <c:pageSetup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MONTHLY SUPPLIER TRACKING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'Example 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'Example M'!#REF!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A13-401B-B3B9-C8EA9BE27711}"/>
            </c:ext>
          </c:extLst>
        </c:ser>
        <c:ser>
          <c:idx val="1"/>
          <c:order val="1"/>
          <c:tx>
            <c:v>CHARGEBACKS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'Example 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'Example M'!#REF!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A13-401B-B3B9-C8EA9BE27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496528"/>
        <c:axId val="1"/>
      </c:lineChart>
      <c:catAx>
        <c:axId val="8144965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49652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-4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PROMINENT DEFECTS AUG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'Example M'!#REF!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'Example M'!#REF!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C08-467B-929A-D72BF2D0B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4495544"/>
        <c:axId val="1"/>
      </c:barChart>
      <c:catAx>
        <c:axId val="8144955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4955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-4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PPM Trend</a:t>
            </a:r>
          </a:p>
        </c:rich>
      </c:tx>
      <c:layout>
        <c:manualLayout>
          <c:xMode val="edge"/>
          <c:yMode val="edge"/>
          <c:x val="0.45026808510416072"/>
          <c:y val="1.22592048790540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754101177255775E-2"/>
          <c:y val="8.931706411882262E-2"/>
          <c:w val="0.9240656188360924"/>
          <c:h val="0.74080623769141107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chemeClr val="tx1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4"/>
            <c:marker>
              <c:symbol val="diamond"/>
              <c:size val="3"/>
            </c:marker>
            <c:bubble3D val="0"/>
            <c:extLst>
              <c:ext xmlns:c16="http://schemas.microsoft.com/office/drawing/2014/chart" uri="{C3380CC4-5D6E-409C-BE32-E72D297353CC}">
                <c16:uniqueId val="{00000001-15C7-4D52-846A-108C8BC428DB}"/>
              </c:ext>
            </c:extLst>
          </c:dPt>
          <c:cat>
            <c:strRef>
              <c:f>('Example M'!$C$31:$F$31,'Example M'!$J$31:$AF$31)</c:f>
              <c:strCache>
                <c:ptCount val="25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current period</c:v>
                </c:pt>
                <c:pt idx="4">
                  <c:v>9/1</c:v>
                </c:pt>
                <c:pt idx="5">
                  <c:v>9/2</c:v>
                </c:pt>
                <c:pt idx="6">
                  <c:v>9/3</c:v>
                </c:pt>
                <c:pt idx="7">
                  <c:v>9/4</c:v>
                </c:pt>
                <c:pt idx="8">
                  <c:v>9/5</c:v>
                </c:pt>
                <c:pt idx="9">
                  <c:v>9/8</c:v>
                </c:pt>
                <c:pt idx="10">
                  <c:v>9/10</c:v>
                </c:pt>
                <c:pt idx="11">
                  <c:v>9/11</c:v>
                </c:pt>
                <c:pt idx="12">
                  <c:v>9/12</c:v>
                </c:pt>
                <c:pt idx="13">
                  <c:v>9/15</c:v>
                </c:pt>
                <c:pt idx="14">
                  <c:v>9/16</c:v>
                </c:pt>
                <c:pt idx="15">
                  <c:v>9/17</c:v>
                </c:pt>
                <c:pt idx="16">
                  <c:v>9/18</c:v>
                </c:pt>
                <c:pt idx="17">
                  <c:v>9/19</c:v>
                </c:pt>
                <c:pt idx="18">
                  <c:v>9/22</c:v>
                </c:pt>
                <c:pt idx="19">
                  <c:v>9/23</c:v>
                </c:pt>
                <c:pt idx="20">
                  <c:v>9/24</c:v>
                </c:pt>
                <c:pt idx="21">
                  <c:v>9/25</c:v>
                </c:pt>
                <c:pt idx="22">
                  <c:v>9/26</c:v>
                </c:pt>
                <c:pt idx="23">
                  <c:v>9/29</c:v>
                </c:pt>
                <c:pt idx="24">
                  <c:v>9/30</c:v>
                </c:pt>
              </c:strCache>
            </c:strRef>
          </c:cat>
          <c:val>
            <c:numRef>
              <c:f>('Example M'!$C$49:$F$49,'Example M'!$J$49:$AF$49)</c:f>
              <c:numCache>
                <c:formatCode>0</c:formatCode>
                <c:ptCount val="27"/>
                <c:pt idx="0">
                  <c:v>31250</c:v>
                </c:pt>
                <c:pt idx="1">
                  <c:v>26849.31506849315</c:v>
                </c:pt>
                <c:pt idx="2">
                  <c:v>14411.764705882353</c:v>
                </c:pt>
                <c:pt idx="3">
                  <c:v>5181.3471502590673</c:v>
                </c:pt>
                <c:pt idx="4">
                  <c:v>13888.888888888889</c:v>
                </c:pt>
                <c:pt idx="5">
                  <c:v>6666.666666666667</c:v>
                </c:pt>
                <c:pt idx="6">
                  <c:v>3571.4285714285711</c:v>
                </c:pt>
                <c:pt idx="7">
                  <c:v>0</c:v>
                </c:pt>
                <c:pt idx="8">
                  <c:v>3125</c:v>
                </c:pt>
                <c:pt idx="9">
                  <c:v>3225.8064516129034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C7-4D52-846A-108C8BC42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499808"/>
        <c:axId val="1"/>
      </c:lineChart>
      <c:catAx>
        <c:axId val="81449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49980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-4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Pareto Chart - Top 6 Issues</a:t>
            </a:r>
          </a:p>
        </c:rich>
      </c:tx>
      <c:layout>
        <c:manualLayout>
          <c:xMode val="edge"/>
          <c:yMode val="edge"/>
          <c:x val="0.38054089207483166"/>
          <c:y val="3.15236696889962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432499343788995E-2"/>
          <c:y val="0.17513149827220123"/>
          <c:w val="0.89621704411941894"/>
          <c:h val="0.730298347795079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'Example M'!$C$53</c:f>
              <c:strCache>
                <c:ptCount val="1"/>
                <c:pt idx="0">
                  <c:v>Period 1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'Example M'!$A$54:$A$59</c:f>
              <c:strCache>
                <c:ptCount val="6"/>
                <c:pt idx="0">
                  <c:v>Problem 1</c:v>
                </c:pt>
                <c:pt idx="1">
                  <c:v>Problem 2</c:v>
                </c:pt>
                <c:pt idx="2">
                  <c:v>Problem 3</c:v>
                </c:pt>
                <c:pt idx="3">
                  <c:v>Problem 4</c:v>
                </c:pt>
                <c:pt idx="4">
                  <c:v>Problem 5</c:v>
                </c:pt>
                <c:pt idx="5">
                  <c:v>Problem 6</c:v>
                </c:pt>
              </c:strCache>
            </c:strRef>
          </c:cat>
          <c:val>
            <c:numRef>
              <c:f>'Example M'!$C$54:$C$59</c:f>
              <c:numCache>
                <c:formatCode>0.0%</c:formatCode>
                <c:ptCount val="6"/>
                <c:pt idx="0">
                  <c:v>2.4531250000000001E-2</c:v>
                </c:pt>
                <c:pt idx="1">
                  <c:v>3.2812499999999999E-3</c:v>
                </c:pt>
                <c:pt idx="2">
                  <c:v>2.3437499999999999E-3</c:v>
                </c:pt>
                <c:pt idx="3">
                  <c:v>1.0937500000000001E-3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1-4ED7-A884-9AE1B997EAAB}"/>
            </c:ext>
          </c:extLst>
        </c:ser>
        <c:ser>
          <c:idx val="1"/>
          <c:order val="1"/>
          <c:tx>
            <c:strRef>
              <c:f>'Example M'!$D$53</c:f>
              <c:strCache>
                <c:ptCount val="1"/>
                <c:pt idx="0">
                  <c:v>Period 2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'Example M'!$A$54:$A$59</c:f>
              <c:strCache>
                <c:ptCount val="6"/>
                <c:pt idx="0">
                  <c:v>Problem 1</c:v>
                </c:pt>
                <c:pt idx="1">
                  <c:v>Problem 2</c:v>
                </c:pt>
                <c:pt idx="2">
                  <c:v>Problem 3</c:v>
                </c:pt>
                <c:pt idx="3">
                  <c:v>Problem 4</c:v>
                </c:pt>
                <c:pt idx="4">
                  <c:v>Problem 5</c:v>
                </c:pt>
                <c:pt idx="5">
                  <c:v>Problem 6</c:v>
                </c:pt>
              </c:strCache>
            </c:strRef>
          </c:cat>
          <c:val>
            <c:numRef>
              <c:f>'Example M'!$D$54:$D$59</c:f>
              <c:numCache>
                <c:formatCode>0.0%</c:formatCode>
                <c:ptCount val="6"/>
                <c:pt idx="0">
                  <c:v>1.7945205479452053E-2</c:v>
                </c:pt>
                <c:pt idx="1">
                  <c:v>0</c:v>
                </c:pt>
                <c:pt idx="2">
                  <c:v>2.4657534246575342E-3</c:v>
                </c:pt>
                <c:pt idx="3">
                  <c:v>2.8767123287671234E-3</c:v>
                </c:pt>
                <c:pt idx="4">
                  <c:v>3.5616438356164382E-3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1-4ED7-A884-9AE1B997EAAB}"/>
            </c:ext>
          </c:extLst>
        </c:ser>
        <c:ser>
          <c:idx val="2"/>
          <c:order val="2"/>
          <c:tx>
            <c:strRef>
              <c:f>'Example M'!$E$53</c:f>
              <c:strCache>
                <c:ptCount val="1"/>
                <c:pt idx="0">
                  <c:v>Period 3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'Example M'!$A$54:$A$59</c:f>
              <c:strCache>
                <c:ptCount val="6"/>
                <c:pt idx="0">
                  <c:v>Problem 1</c:v>
                </c:pt>
                <c:pt idx="1">
                  <c:v>Problem 2</c:v>
                </c:pt>
                <c:pt idx="2">
                  <c:v>Problem 3</c:v>
                </c:pt>
                <c:pt idx="3">
                  <c:v>Problem 4</c:v>
                </c:pt>
                <c:pt idx="4">
                  <c:v>Problem 5</c:v>
                </c:pt>
                <c:pt idx="5">
                  <c:v>Problem 6</c:v>
                </c:pt>
              </c:strCache>
            </c:strRef>
          </c:cat>
          <c:val>
            <c:numRef>
              <c:f>'Example M'!$E$54:$E$59</c:f>
              <c:numCache>
                <c:formatCode>0.0%</c:formatCode>
                <c:ptCount val="6"/>
                <c:pt idx="0">
                  <c:v>1.1029411764705883E-2</c:v>
                </c:pt>
                <c:pt idx="1">
                  <c:v>0</c:v>
                </c:pt>
                <c:pt idx="2">
                  <c:v>7.3529411764705881E-4</c:v>
                </c:pt>
                <c:pt idx="3">
                  <c:v>0</c:v>
                </c:pt>
                <c:pt idx="4">
                  <c:v>1.4705882352941176E-3</c:v>
                </c:pt>
                <c:pt idx="5">
                  <c:v>1.176470588235294E-3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21-4ED7-A884-9AE1B997EAAB}"/>
            </c:ext>
          </c:extLst>
        </c:ser>
        <c:ser>
          <c:idx val="3"/>
          <c:order val="3"/>
          <c:tx>
            <c:strRef>
              <c:f>'Example M'!$F$53</c:f>
              <c:strCache>
                <c:ptCount val="1"/>
                <c:pt idx="0">
                  <c:v>current period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'Example M'!$A$54:$A$59</c:f>
              <c:strCache>
                <c:ptCount val="6"/>
                <c:pt idx="0">
                  <c:v>Problem 1</c:v>
                </c:pt>
                <c:pt idx="1">
                  <c:v>Problem 2</c:v>
                </c:pt>
                <c:pt idx="2">
                  <c:v>Problem 3</c:v>
                </c:pt>
                <c:pt idx="3">
                  <c:v>Problem 4</c:v>
                </c:pt>
                <c:pt idx="4">
                  <c:v>Problem 5</c:v>
                </c:pt>
                <c:pt idx="5">
                  <c:v>Problem 6</c:v>
                </c:pt>
              </c:strCache>
            </c:strRef>
          </c:cat>
          <c:val>
            <c:numRef>
              <c:f>'Example M'!$F$54:$F$59</c:f>
              <c:numCache>
                <c:formatCode>0.0%</c:formatCode>
                <c:ptCount val="6"/>
                <c:pt idx="0">
                  <c:v>2.0725388601036268E-3</c:v>
                </c:pt>
                <c:pt idx="1">
                  <c:v>0</c:v>
                </c:pt>
                <c:pt idx="2">
                  <c:v>5.1813471502590671E-4</c:v>
                </c:pt>
                <c:pt idx="3">
                  <c:v>0</c:v>
                </c:pt>
                <c:pt idx="4">
                  <c:v>0</c:v>
                </c:pt>
                <c:pt idx="5">
                  <c:v>2.5906735751295338E-3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21-4ED7-A884-9AE1B997E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500792"/>
        <c:axId val="1"/>
      </c:barChart>
      <c:catAx>
        <c:axId val="8145007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5007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270338879377662"/>
          <c:y val="1.5761834844498113E-2"/>
          <c:w val="0.21405425179209281"/>
          <c:h val="0.127845993738706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-4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PROMINENT DEFECTS AUG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'Single Issue'!#REF!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'Single Issue'!#REF!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3F-4CFA-86EA-10C134C28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4706064"/>
        <c:axId val="1"/>
      </c:barChart>
      <c:catAx>
        <c:axId val="8047060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47060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Pareto Chart</a:t>
            </a:r>
          </a:p>
        </c:rich>
      </c:tx>
      <c:layout>
        <c:manualLayout>
          <c:xMode val="edge"/>
          <c:yMode val="edge"/>
          <c:x val="0.407767580948734"/>
          <c:y val="3.0075254218869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536267774457459E-2"/>
          <c:y val="0.14736874567246022"/>
          <c:w val="0.86839392239082236"/>
          <c:h val="0.76992650800305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'Single Issue'!$B$54</c:f>
              <c:strCache>
                <c:ptCount val="1"/>
                <c:pt idx="0">
                  <c:v>Problem 1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'Single Issue'!$D$53:$G$53</c:f>
              <c:strCache>
                <c:ptCount val="4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Current period</c:v>
                </c:pt>
              </c:strCache>
            </c:strRef>
          </c:cat>
          <c:val>
            <c:numRef>
              <c:f>'Single Issue'!$D$54:$G$54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F-410E-9A78-F79CB44A1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706392"/>
        <c:axId val="1"/>
      </c:barChart>
      <c:catAx>
        <c:axId val="8047063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47063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-4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PPM Trend</a:t>
            </a:r>
          </a:p>
        </c:rich>
      </c:tx>
      <c:layout>
        <c:manualLayout>
          <c:xMode val="edge"/>
          <c:yMode val="edge"/>
          <c:x val="0.41829461849703226"/>
          <c:y val="1.20663827806590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6721523540350952E-2"/>
          <c:y val="0.13423850843483168"/>
          <c:w val="0.95580834202024567"/>
          <c:h val="0.71644147760162968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366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Pt>
            <c:idx val="4"/>
            <c:bubble3D val="0"/>
            <c:spPr>
              <a:ln w="381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391-4842-8FDF-A64363AA4F9B}"/>
              </c:ext>
            </c:extLst>
          </c:dPt>
          <c:cat>
            <c:strRef>
              <c:f>('Single Issue'!$D$45:$G$45,'Single Issue'!$J$45:$AF$45)</c:f>
              <c:strCache>
                <c:ptCount val="25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Current period</c:v>
                </c:pt>
                <c:pt idx="4">
                  <c:v>9/1</c:v>
                </c:pt>
                <c:pt idx="5">
                  <c:v>9/2</c:v>
                </c:pt>
                <c:pt idx="6">
                  <c:v>9/3</c:v>
                </c:pt>
                <c:pt idx="7">
                  <c:v>9/4</c:v>
                </c:pt>
                <c:pt idx="8">
                  <c:v>9/5</c:v>
                </c:pt>
                <c:pt idx="9">
                  <c:v>9/8</c:v>
                </c:pt>
                <c:pt idx="10">
                  <c:v>9/10</c:v>
                </c:pt>
                <c:pt idx="11">
                  <c:v>9/11</c:v>
                </c:pt>
                <c:pt idx="12">
                  <c:v>9/12</c:v>
                </c:pt>
                <c:pt idx="13">
                  <c:v>9/15</c:v>
                </c:pt>
                <c:pt idx="14">
                  <c:v>9/16</c:v>
                </c:pt>
                <c:pt idx="15">
                  <c:v>9/17</c:v>
                </c:pt>
                <c:pt idx="16">
                  <c:v>9/18</c:v>
                </c:pt>
                <c:pt idx="17">
                  <c:v>9/19</c:v>
                </c:pt>
                <c:pt idx="18">
                  <c:v>9/22</c:v>
                </c:pt>
                <c:pt idx="19">
                  <c:v>9/23</c:v>
                </c:pt>
                <c:pt idx="20">
                  <c:v>9/24</c:v>
                </c:pt>
                <c:pt idx="21">
                  <c:v>9/25</c:v>
                </c:pt>
                <c:pt idx="22">
                  <c:v>9/26</c:v>
                </c:pt>
                <c:pt idx="23">
                  <c:v>9/29</c:v>
                </c:pt>
                <c:pt idx="24">
                  <c:v>9/30</c:v>
                </c:pt>
              </c:strCache>
            </c:strRef>
          </c:cat>
          <c:val>
            <c:numRef>
              <c:f>('Single Issue'!$D$48:$G$48,'Single Issue'!$J$48:$AF$48)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91-4842-8FDF-A64363AA4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4694584"/>
        <c:axId val="1"/>
      </c:lineChart>
      <c:catAx>
        <c:axId val="804694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46945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-4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MONTHLY SUPPLIER TRACKING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'Multiple Issues'!#REF!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'Multiple Issues'!#REF!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A24-4B4F-AA87-22684E485090}"/>
            </c:ext>
          </c:extLst>
        </c:ser>
        <c:ser>
          <c:idx val="1"/>
          <c:order val="1"/>
          <c:tx>
            <c:v>CHARGEBACKS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'Multiple Issues'!#REF!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'Multiple Issues'!#REF!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A24-4B4F-AA87-22684E485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696704"/>
        <c:axId val="1"/>
      </c:lineChart>
      <c:catAx>
        <c:axId val="8096967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6967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-4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PROMINENT DEFECTS AUG 1996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'Multiple Issues'!#REF!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'Multiple Issues'!#REF!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CE1-4FCB-9663-C0BB92EA5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9692768"/>
        <c:axId val="1"/>
      </c:barChart>
      <c:catAx>
        <c:axId val="8096927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6927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-4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PPM Trend</a:t>
            </a:r>
          </a:p>
        </c:rich>
      </c:tx>
      <c:layout>
        <c:manualLayout>
          <c:xMode val="edge"/>
          <c:yMode val="edge"/>
          <c:x val="0.42475309128407035"/>
          <c:y val="1.0703373903396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574261159297396E-2"/>
          <c:y val="0.10397563220441831"/>
          <c:w val="0.95742713116945477"/>
          <c:h val="0.7446490129934078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ysClr val="windowText" lastClr="000000"/>
              </a:solidFill>
              <a:prstDash val="solid"/>
            </a:ln>
          </c:spPr>
          <c:marker>
            <c:symbol val="diamond"/>
            <c:size val="6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DD2-4CB5-A6EF-A5B4F836C0D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1-BDD2-4CB5-A6EF-A5B4F836C0D0}"/>
              </c:ext>
            </c:extLst>
          </c:dPt>
          <c:cat>
            <c:strRef>
              <c:f>('Multiple Issues'!$C$44:$F$44,'Multiple Issues'!$J$44:$AF$44)</c:f>
              <c:strCache>
                <c:ptCount val="25"/>
                <c:pt idx="0">
                  <c:v>Period 1</c:v>
                </c:pt>
                <c:pt idx="1">
                  <c:v>Period 2</c:v>
                </c:pt>
                <c:pt idx="2">
                  <c:v>Period 3</c:v>
                </c:pt>
                <c:pt idx="3">
                  <c:v>Current period</c:v>
                </c:pt>
                <c:pt idx="4">
                  <c:v>9/1</c:v>
                </c:pt>
                <c:pt idx="5">
                  <c:v>9/2</c:v>
                </c:pt>
                <c:pt idx="6">
                  <c:v>9/3</c:v>
                </c:pt>
                <c:pt idx="7">
                  <c:v>9/4</c:v>
                </c:pt>
                <c:pt idx="8">
                  <c:v>9/5</c:v>
                </c:pt>
                <c:pt idx="9">
                  <c:v>9/8</c:v>
                </c:pt>
                <c:pt idx="10">
                  <c:v>9/10</c:v>
                </c:pt>
                <c:pt idx="11">
                  <c:v>9/11</c:v>
                </c:pt>
                <c:pt idx="12">
                  <c:v>9/12</c:v>
                </c:pt>
                <c:pt idx="13">
                  <c:v>9/15</c:v>
                </c:pt>
                <c:pt idx="14">
                  <c:v>9/16</c:v>
                </c:pt>
                <c:pt idx="15">
                  <c:v>9/17</c:v>
                </c:pt>
                <c:pt idx="16">
                  <c:v>9/18</c:v>
                </c:pt>
                <c:pt idx="17">
                  <c:v>9/19</c:v>
                </c:pt>
                <c:pt idx="18">
                  <c:v>9/22</c:v>
                </c:pt>
                <c:pt idx="19">
                  <c:v>9/23</c:v>
                </c:pt>
                <c:pt idx="20">
                  <c:v>9/24</c:v>
                </c:pt>
                <c:pt idx="21">
                  <c:v>9/25</c:v>
                </c:pt>
                <c:pt idx="22">
                  <c:v>9/26</c:v>
                </c:pt>
                <c:pt idx="23">
                  <c:v>9/29</c:v>
                </c:pt>
                <c:pt idx="24">
                  <c:v>9/30</c:v>
                </c:pt>
              </c:strCache>
            </c:strRef>
          </c:cat>
          <c:val>
            <c:numRef>
              <c:f>('Multiple Issues'!$C$62:$F$62,'Multiple Issues'!$J$62:$AF$62)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D2-4CB5-A6EF-A5B4F836C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694080"/>
        <c:axId val="1"/>
      </c:lineChart>
      <c:catAx>
        <c:axId val="80969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69408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9050">
      <a:solidFill>
        <a:schemeClr val="accent1">
          <a:lumMod val="75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Pareto Chart - Top 6 Issues</a:t>
            </a:r>
          </a:p>
        </c:rich>
      </c:tx>
      <c:layout>
        <c:manualLayout>
          <c:xMode val="edge"/>
          <c:yMode val="edge"/>
          <c:x val="0.34838034486195557"/>
          <c:y val="5.61432142676073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05084745762712"/>
          <c:y val="0.22477085197131608"/>
          <c:w val="0.88241525423728806"/>
          <c:h val="0.714067944697990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'Multiple Issues'!$C$66</c:f>
              <c:strCache>
                <c:ptCount val="1"/>
                <c:pt idx="0">
                  <c:v>Period 1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'Multiple Issues'!$A$67:$A$72</c:f>
              <c:strCache>
                <c:ptCount val="6"/>
                <c:pt idx="0">
                  <c:v>Problem 1</c:v>
                </c:pt>
                <c:pt idx="1">
                  <c:v>Problem 2</c:v>
                </c:pt>
                <c:pt idx="2">
                  <c:v>Problem 3</c:v>
                </c:pt>
                <c:pt idx="3">
                  <c:v>Problem 4</c:v>
                </c:pt>
                <c:pt idx="4">
                  <c:v>Problem 5</c:v>
                </c:pt>
                <c:pt idx="5">
                  <c:v>Problem 6</c:v>
                </c:pt>
              </c:strCache>
            </c:strRef>
          </c:cat>
          <c:val>
            <c:numRef>
              <c:f>'Multiple Issues'!$C$67:$C$72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F-4758-BEFC-4343F160F6CC}"/>
            </c:ext>
          </c:extLst>
        </c:ser>
        <c:ser>
          <c:idx val="1"/>
          <c:order val="1"/>
          <c:tx>
            <c:strRef>
              <c:f>'Multiple Issues'!$D$66</c:f>
              <c:strCache>
                <c:ptCount val="1"/>
                <c:pt idx="0">
                  <c:v>Period 2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'Multiple Issues'!$A$67:$A$72</c:f>
              <c:strCache>
                <c:ptCount val="6"/>
                <c:pt idx="0">
                  <c:v>Problem 1</c:v>
                </c:pt>
                <c:pt idx="1">
                  <c:v>Problem 2</c:v>
                </c:pt>
                <c:pt idx="2">
                  <c:v>Problem 3</c:v>
                </c:pt>
                <c:pt idx="3">
                  <c:v>Problem 4</c:v>
                </c:pt>
                <c:pt idx="4">
                  <c:v>Problem 5</c:v>
                </c:pt>
                <c:pt idx="5">
                  <c:v>Problem 6</c:v>
                </c:pt>
              </c:strCache>
            </c:strRef>
          </c:cat>
          <c:val>
            <c:numRef>
              <c:f>'Multiple Issues'!$D$67:$D$72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F-4758-BEFC-4343F160F6CC}"/>
            </c:ext>
          </c:extLst>
        </c:ser>
        <c:ser>
          <c:idx val="2"/>
          <c:order val="2"/>
          <c:tx>
            <c:strRef>
              <c:f>'Multiple Issues'!$E$66</c:f>
              <c:strCache>
                <c:ptCount val="1"/>
                <c:pt idx="0">
                  <c:v>Period 3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'Multiple Issues'!$A$67:$A$72</c:f>
              <c:strCache>
                <c:ptCount val="6"/>
                <c:pt idx="0">
                  <c:v>Problem 1</c:v>
                </c:pt>
                <c:pt idx="1">
                  <c:v>Problem 2</c:v>
                </c:pt>
                <c:pt idx="2">
                  <c:v>Problem 3</c:v>
                </c:pt>
                <c:pt idx="3">
                  <c:v>Problem 4</c:v>
                </c:pt>
                <c:pt idx="4">
                  <c:v>Problem 5</c:v>
                </c:pt>
                <c:pt idx="5">
                  <c:v>Problem 6</c:v>
                </c:pt>
              </c:strCache>
            </c:strRef>
          </c:cat>
          <c:val>
            <c:numRef>
              <c:f>'Multiple Issues'!$E$67:$E$72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F-4758-BEFC-4343F160F6CC}"/>
            </c:ext>
          </c:extLst>
        </c:ser>
        <c:ser>
          <c:idx val="3"/>
          <c:order val="3"/>
          <c:tx>
            <c:strRef>
              <c:f>'Multiple Issues'!$F$66</c:f>
              <c:strCache>
                <c:ptCount val="1"/>
                <c:pt idx="0">
                  <c:v>Current period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'Multiple Issues'!$A$67:$A$72</c:f>
              <c:strCache>
                <c:ptCount val="6"/>
                <c:pt idx="0">
                  <c:v>Problem 1</c:v>
                </c:pt>
                <c:pt idx="1">
                  <c:v>Problem 2</c:v>
                </c:pt>
                <c:pt idx="2">
                  <c:v>Problem 3</c:v>
                </c:pt>
                <c:pt idx="3">
                  <c:v>Problem 4</c:v>
                </c:pt>
                <c:pt idx="4">
                  <c:v>Problem 5</c:v>
                </c:pt>
                <c:pt idx="5">
                  <c:v>Problem 6</c:v>
                </c:pt>
              </c:strCache>
            </c:strRef>
          </c:cat>
          <c:val>
            <c:numRef>
              <c:f>'Multiple Issues'!$F$67:$F$72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F-4758-BEFC-4343F160F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703440"/>
        <c:axId val="1"/>
      </c:barChart>
      <c:catAx>
        <c:axId val="80470344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4703440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9050">
      <a:solidFill>
        <a:schemeClr val="accent1">
          <a:lumMod val="75000"/>
        </a:schemeClr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MONTHLY SUPPLIER TRACKING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'Example 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'Example 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91E-435C-A687-AB9E002B10FA}"/>
            </c:ext>
          </c:extLst>
        </c:ser>
        <c:ser>
          <c:idx val="1"/>
          <c:order val="1"/>
          <c:tx>
            <c:v>CHARGEBACKS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'Example 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'Example 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91E-435C-A687-AB9E002B1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498168"/>
        <c:axId val="1"/>
      </c:lineChart>
      <c:catAx>
        <c:axId val="8144981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449816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jpe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3.jpeg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2065020</xdr:colOff>
      <xdr:row>2</xdr:row>
      <xdr:rowOff>263773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7D9C41-1FCA-1B1F-E50A-7DFCA38F5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537460" cy="980052"/>
        </a:xfrm>
        <a:prstGeom prst="rect">
          <a:avLst/>
        </a:prstGeom>
      </xdr:spPr>
    </xdr:pic>
    <xdr:clientData/>
  </xdr:twoCellAnchor>
  <xdr:twoCellAnchor>
    <xdr:from>
      <xdr:col>1</xdr:col>
      <xdr:colOff>5823585</xdr:colOff>
      <xdr:row>5</xdr:row>
      <xdr:rowOff>34290</xdr:rowOff>
    </xdr:from>
    <xdr:to>
      <xdr:col>1</xdr:col>
      <xdr:colOff>6852285</xdr:colOff>
      <xdr:row>5</xdr:row>
      <xdr:rowOff>276225</xdr:rowOff>
    </xdr:to>
    <xdr:sp macro="" textlink="">
      <xdr:nvSpPr>
        <xdr:cNvPr id="6146" name="Rectangle 2" descr="Problem 1">
          <a:extLst>
            <a:ext uri="{FF2B5EF4-FFF2-40B4-BE49-F238E27FC236}">
              <a16:creationId xmlns:a16="http://schemas.microsoft.com/office/drawing/2014/main" id="{0836B9DD-C790-F248-58AC-892194D1215F}"/>
            </a:ext>
          </a:extLst>
        </xdr:cNvPr>
        <xdr:cNvSpPr>
          <a:spLocks noChangeArrowheads="1"/>
        </xdr:cNvSpPr>
      </xdr:nvSpPr>
      <xdr:spPr bwMode="auto">
        <a:xfrm>
          <a:off x="6280785" y="1596390"/>
          <a:ext cx="1028700" cy="241935"/>
        </a:xfrm>
        <a:prstGeom prst="rect">
          <a:avLst/>
        </a:prstGeom>
        <a:solidFill>
          <a:schemeClr val="bg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3366FF"/>
              </a:solidFill>
              <a:latin typeface="Arial"/>
              <a:cs typeface="Arial"/>
            </a:rPr>
            <a:t>    </a:t>
          </a:r>
          <a:r>
            <a:rPr lang="en-US" sz="1000" b="0" i="0" u="none" strike="noStrike" baseline="0">
              <a:solidFill>
                <a:srgbClr val="0070C0"/>
              </a:solidFill>
              <a:latin typeface="Arial"/>
              <a:cs typeface="Arial"/>
            </a:rPr>
            <a:t>Problem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9</xdr:row>
      <xdr:rowOff>0</xdr:rowOff>
    </xdr:from>
    <xdr:to>
      <xdr:col>2</xdr:col>
      <xdr:colOff>0</xdr:colOff>
      <xdr:row>9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BA97CC5B-25AB-847A-8FA4-A57175112A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9</xdr:row>
      <xdr:rowOff>0</xdr:rowOff>
    </xdr:from>
    <xdr:to>
      <xdr:col>2</xdr:col>
      <xdr:colOff>0</xdr:colOff>
      <xdr:row>9</xdr:row>
      <xdr:rowOff>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832F4CFC-E49E-F072-AB9E-7EEAAE4FD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129540</xdr:colOff>
      <xdr:row>8</xdr:row>
      <xdr:rowOff>55880</xdr:rowOff>
    </xdr:from>
    <xdr:to>
      <xdr:col>35</xdr:col>
      <xdr:colOff>193040</xdr:colOff>
      <xdr:row>38</xdr:row>
      <xdr:rowOff>60960</xdr:rowOff>
    </xdr:to>
    <xdr:graphicFrame macro="">
      <xdr:nvGraphicFramePr>
        <xdr:cNvPr id="1035" name="Chart 11">
          <a:extLst>
            <a:ext uri="{FF2B5EF4-FFF2-40B4-BE49-F238E27FC236}">
              <a16:creationId xmlns:a16="http://schemas.microsoft.com/office/drawing/2014/main" id="{DD31272C-3028-51AA-7188-E89A31BD52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30480</xdr:colOff>
      <xdr:row>8</xdr:row>
      <xdr:rowOff>55880</xdr:rowOff>
    </xdr:from>
    <xdr:to>
      <xdr:col>16</xdr:col>
      <xdr:colOff>38100</xdr:colOff>
      <xdr:row>38</xdr:row>
      <xdr:rowOff>55880</xdr:rowOff>
    </xdr:to>
    <xdr:graphicFrame macro="">
      <xdr:nvGraphicFramePr>
        <xdr:cNvPr id="1036" name="Chart 12">
          <a:extLst>
            <a:ext uri="{FF2B5EF4-FFF2-40B4-BE49-F238E27FC236}">
              <a16:creationId xmlns:a16="http://schemas.microsoft.com/office/drawing/2014/main" id="{879CC64D-82C7-69A7-D472-234A5ACD2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342900</xdr:colOff>
      <xdr:row>1</xdr:row>
      <xdr:rowOff>121920</xdr:rowOff>
    </xdr:from>
    <xdr:to>
      <xdr:col>21</xdr:col>
      <xdr:colOff>175260</xdr:colOff>
      <xdr:row>5</xdr:row>
      <xdr:rowOff>53340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608E081C-D828-4646-A7F6-DD6C3BEE52AE}"/>
            </a:ext>
          </a:extLst>
        </xdr:cNvPr>
        <xdr:cNvSpPr txBox="1">
          <a:spLocks noChangeArrowheads="1"/>
        </xdr:cNvSpPr>
      </xdr:nvSpPr>
      <xdr:spPr bwMode="auto">
        <a:xfrm>
          <a:off x="5821680" y="121920"/>
          <a:ext cx="4495800" cy="9677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CONTROLLED SHIPPING 2</a:t>
          </a:r>
        </a:p>
        <a:p>
          <a:pPr algn="ctr" rtl="0">
            <a:defRPr sz="1000"/>
          </a:pPr>
          <a:r>
            <a:rPr lang="en-US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I-CHART</a:t>
          </a:r>
        </a:p>
      </xdr:txBody>
    </xdr:sp>
    <xdr:clientData/>
  </xdr:twoCellAnchor>
  <xdr:twoCellAnchor>
    <xdr:from>
      <xdr:col>25</xdr:col>
      <xdr:colOff>337175</xdr:colOff>
      <xdr:row>1</xdr:row>
      <xdr:rowOff>7643</xdr:rowOff>
    </xdr:from>
    <xdr:to>
      <xdr:col>35</xdr:col>
      <xdr:colOff>101600</xdr:colOff>
      <xdr:row>7</xdr:row>
      <xdr:rowOff>150350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48E9FD0C-9D88-4131-A15C-4FFF3DC9C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228695" y="180363"/>
          <a:ext cx="3686185" cy="1422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7169" name="Chart 1">
          <a:extLst>
            <a:ext uri="{FF2B5EF4-FFF2-40B4-BE49-F238E27FC236}">
              <a16:creationId xmlns:a16="http://schemas.microsoft.com/office/drawing/2014/main" id="{09376514-2A58-0CF0-82ED-088F37353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7170" name="Chart 2">
          <a:extLst>
            <a:ext uri="{FF2B5EF4-FFF2-40B4-BE49-F238E27FC236}">
              <a16:creationId xmlns:a16="http://schemas.microsoft.com/office/drawing/2014/main" id="{A785CE1A-6AF7-44F3-F75C-C65C1EB6E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342900</xdr:colOff>
      <xdr:row>0</xdr:row>
      <xdr:rowOff>121920</xdr:rowOff>
    </xdr:from>
    <xdr:to>
      <xdr:col>21</xdr:col>
      <xdr:colOff>175260</xdr:colOff>
      <xdr:row>5</xdr:row>
      <xdr:rowOff>53340</xdr:rowOff>
    </xdr:to>
    <xdr:sp macro="" textlink="">
      <xdr:nvSpPr>
        <xdr:cNvPr id="7173" name="Text Box 5">
          <a:extLst>
            <a:ext uri="{FF2B5EF4-FFF2-40B4-BE49-F238E27FC236}">
              <a16:creationId xmlns:a16="http://schemas.microsoft.com/office/drawing/2014/main" id="{202AF37C-B370-5CE9-B7D4-104076A29C3F}"/>
            </a:ext>
          </a:extLst>
        </xdr:cNvPr>
        <xdr:cNvSpPr txBox="1">
          <a:spLocks noChangeArrowheads="1"/>
        </xdr:cNvSpPr>
      </xdr:nvSpPr>
      <xdr:spPr bwMode="auto">
        <a:xfrm>
          <a:off x="5608320" y="121920"/>
          <a:ext cx="449580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CONTROLLED SHIPPING 2</a:t>
          </a:r>
        </a:p>
        <a:p>
          <a:pPr algn="ctr" rtl="0">
            <a:defRPr sz="1000"/>
          </a:pPr>
          <a:r>
            <a:rPr lang="en-US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I-CHART</a:t>
          </a:r>
        </a:p>
      </xdr:txBody>
    </xdr:sp>
    <xdr:clientData/>
  </xdr:twoCellAnchor>
  <xdr:twoCellAnchor>
    <xdr:from>
      <xdr:col>0</xdr:col>
      <xdr:colOff>0</xdr:colOff>
      <xdr:row>9</xdr:row>
      <xdr:rowOff>0</xdr:rowOff>
    </xdr:from>
    <xdr:to>
      <xdr:col>15</xdr:col>
      <xdr:colOff>99060</xdr:colOff>
      <xdr:row>38</xdr:row>
      <xdr:rowOff>99060</xdr:rowOff>
    </xdr:to>
    <xdr:graphicFrame macro="">
      <xdr:nvGraphicFramePr>
        <xdr:cNvPr id="7175" name="Chart 7">
          <a:extLst>
            <a:ext uri="{FF2B5EF4-FFF2-40B4-BE49-F238E27FC236}">
              <a16:creationId xmlns:a16="http://schemas.microsoft.com/office/drawing/2014/main" id="{69AEE9D6-3579-D06A-63F6-CBE781F327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144780</xdr:colOff>
      <xdr:row>9</xdr:row>
      <xdr:rowOff>0</xdr:rowOff>
    </xdr:from>
    <xdr:to>
      <xdr:col>33</xdr:col>
      <xdr:colOff>274320</xdr:colOff>
      <xdr:row>38</xdr:row>
      <xdr:rowOff>99060</xdr:rowOff>
    </xdr:to>
    <xdr:graphicFrame macro="">
      <xdr:nvGraphicFramePr>
        <xdr:cNvPr id="7176" name="Chart 8">
          <a:extLst>
            <a:ext uri="{FF2B5EF4-FFF2-40B4-BE49-F238E27FC236}">
              <a16:creationId xmlns:a16="http://schemas.microsoft.com/office/drawing/2014/main" id="{324A2DD2-3820-F337-2651-CCF637D2D7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24</xdr:col>
      <xdr:colOff>306695</xdr:colOff>
      <xdr:row>1</xdr:row>
      <xdr:rowOff>7644</xdr:rowOff>
    </xdr:from>
    <xdr:to>
      <xdr:col>32</xdr:col>
      <xdr:colOff>409444</xdr:colOff>
      <xdr:row>6</xdr:row>
      <xdr:rowOff>162560</xdr:rowOff>
    </xdr:to>
    <xdr:pic>
      <xdr:nvPicPr>
        <xdr:cNvPr id="7178" name="Picture 10">
          <a:extLst>
            <a:ext uri="{FF2B5EF4-FFF2-40B4-BE49-F238E27FC236}">
              <a16:creationId xmlns:a16="http://schemas.microsoft.com/office/drawing/2014/main" id="{B501218A-F0C4-7003-BE23-227EB349C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391255" y="180364"/>
          <a:ext cx="3191389" cy="1231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0</xdr:rowOff>
    </xdr:from>
    <xdr:to>
      <xdr:col>1</xdr:col>
      <xdr:colOff>0</xdr:colOff>
      <xdr:row>0</xdr:row>
      <xdr:rowOff>0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id="{685F423B-B944-EFCD-CE6F-BC3DD80C7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graphicFrame macro="">
      <xdr:nvGraphicFramePr>
        <xdr:cNvPr id="3074" name="Chart 2">
          <a:extLst>
            <a:ext uri="{FF2B5EF4-FFF2-40B4-BE49-F238E27FC236}">
              <a16:creationId xmlns:a16="http://schemas.microsoft.com/office/drawing/2014/main" id="{2078C249-3237-C2D6-8AAC-DFBA0B3FD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99060</xdr:colOff>
      <xdr:row>0</xdr:row>
      <xdr:rowOff>76200</xdr:rowOff>
    </xdr:from>
    <xdr:to>
      <xdr:col>32</xdr:col>
      <xdr:colOff>495300</xdr:colOff>
      <xdr:row>26</xdr:row>
      <xdr:rowOff>0</xdr:rowOff>
    </xdr:to>
    <xdr:graphicFrame macro="">
      <xdr:nvGraphicFramePr>
        <xdr:cNvPr id="3083" name="Chart 11">
          <a:extLst>
            <a:ext uri="{FF2B5EF4-FFF2-40B4-BE49-F238E27FC236}">
              <a16:creationId xmlns:a16="http://schemas.microsoft.com/office/drawing/2014/main" id="{D8D4A1B8-CEDE-8C41-9B74-B081EF088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0</xdr:colOff>
      <xdr:row>0</xdr:row>
      <xdr:rowOff>76200</xdr:rowOff>
    </xdr:from>
    <xdr:to>
      <xdr:col>14</xdr:col>
      <xdr:colOff>236220</xdr:colOff>
      <xdr:row>25</xdr:row>
      <xdr:rowOff>160020</xdr:rowOff>
    </xdr:to>
    <xdr:graphicFrame macro="">
      <xdr:nvGraphicFramePr>
        <xdr:cNvPr id="3084" name="Chart 12">
          <a:extLst>
            <a:ext uri="{FF2B5EF4-FFF2-40B4-BE49-F238E27FC236}">
              <a16:creationId xmlns:a16="http://schemas.microsoft.com/office/drawing/2014/main" id="{F42A530E-6635-E173-9FC4-A00EB3B749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0</xdr:rowOff>
    </xdr:from>
    <xdr:to>
      <xdr:col>1</xdr:col>
      <xdr:colOff>0</xdr:colOff>
      <xdr:row>0</xdr:row>
      <xdr:rowOff>0</xdr:rowOff>
    </xdr:to>
    <xdr:graphicFrame macro="">
      <xdr:nvGraphicFramePr>
        <xdr:cNvPr id="4097" name="Chart 1">
          <a:extLst>
            <a:ext uri="{FF2B5EF4-FFF2-40B4-BE49-F238E27FC236}">
              <a16:creationId xmlns:a16="http://schemas.microsoft.com/office/drawing/2014/main" id="{05DBEAF5-B6D6-7917-A795-AC8CB23603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0</xdr:rowOff>
    </xdr:to>
    <xdr:graphicFrame macro="">
      <xdr:nvGraphicFramePr>
        <xdr:cNvPr id="4098" name="Chart 2">
          <a:extLst>
            <a:ext uri="{FF2B5EF4-FFF2-40B4-BE49-F238E27FC236}">
              <a16:creationId xmlns:a16="http://schemas.microsoft.com/office/drawing/2014/main" id="{CAB58821-81B6-27E1-76C2-FE7FC3F33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0</xdr:colOff>
      <xdr:row>0</xdr:row>
      <xdr:rowOff>68580</xdr:rowOff>
    </xdr:from>
    <xdr:to>
      <xdr:col>14</xdr:col>
      <xdr:colOff>185420</xdr:colOff>
      <xdr:row>26</xdr:row>
      <xdr:rowOff>68580</xdr:rowOff>
    </xdr:to>
    <xdr:graphicFrame macro="">
      <xdr:nvGraphicFramePr>
        <xdr:cNvPr id="4103" name="Chart 7">
          <a:extLst>
            <a:ext uri="{FF2B5EF4-FFF2-40B4-BE49-F238E27FC236}">
              <a16:creationId xmlns:a16="http://schemas.microsoft.com/office/drawing/2014/main" id="{AAB2B1AB-AA7D-A132-6038-D702A4E5C7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76200</xdr:colOff>
      <xdr:row>0</xdr:row>
      <xdr:rowOff>68580</xdr:rowOff>
    </xdr:from>
    <xdr:to>
      <xdr:col>33</xdr:col>
      <xdr:colOff>449580</xdr:colOff>
      <xdr:row>26</xdr:row>
      <xdr:rowOff>68580</xdr:rowOff>
    </xdr:to>
    <xdr:graphicFrame macro="">
      <xdr:nvGraphicFramePr>
        <xdr:cNvPr id="4107" name="Chart 11">
          <a:extLst>
            <a:ext uri="{FF2B5EF4-FFF2-40B4-BE49-F238E27FC236}">
              <a16:creationId xmlns:a16="http://schemas.microsoft.com/office/drawing/2014/main" id="{339BB4E8-6D67-996D-3ED1-A601D01B31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showGridLines="0" showRowColHeaders="0" tabSelected="1" workbookViewId="0">
      <selection activeCell="B2" sqref="B2"/>
    </sheetView>
  </sheetViews>
  <sheetFormatPr defaultColWidth="9.109375" defaultRowHeight="22.8" x14ac:dyDescent="0.25"/>
  <cols>
    <col min="1" max="1" width="6.88671875" style="24" customWidth="1"/>
    <col min="2" max="2" width="127.88671875" style="25" customWidth="1"/>
    <col min="3" max="16384" width="9.109375" style="26"/>
  </cols>
  <sheetData>
    <row r="1" spans="1:2" ht="10.5" customHeight="1" x14ac:dyDescent="0.25"/>
    <row r="2" spans="1:2" ht="46.5" customHeight="1" x14ac:dyDescent="0.25">
      <c r="B2" s="29" t="s">
        <v>15</v>
      </c>
    </row>
    <row r="3" spans="1:2" ht="24" customHeight="1" x14ac:dyDescent="0.25">
      <c r="B3" s="29"/>
    </row>
    <row r="4" spans="1:2" x14ac:dyDescent="0.25">
      <c r="A4" s="24">
        <v>1</v>
      </c>
      <c r="B4" s="27" t="s">
        <v>16</v>
      </c>
    </row>
    <row r="5" spans="1:2" ht="18.75" customHeight="1" x14ac:dyDescent="0.25">
      <c r="B5" s="27"/>
    </row>
    <row r="6" spans="1:2" x14ac:dyDescent="0.25">
      <c r="A6" s="24">
        <v>2</v>
      </c>
      <c r="B6" s="27" t="s">
        <v>42</v>
      </c>
    </row>
    <row r="7" spans="1:2" ht="16.5" customHeight="1" x14ac:dyDescent="0.25">
      <c r="B7" s="27"/>
    </row>
    <row r="8" spans="1:2" ht="30.6" x14ac:dyDescent="0.25">
      <c r="A8" s="24">
        <v>3</v>
      </c>
      <c r="B8" s="27" t="s">
        <v>17</v>
      </c>
    </row>
    <row r="9" spans="1:2" ht="19.5" customHeight="1" x14ac:dyDescent="0.25">
      <c r="B9" s="27"/>
    </row>
    <row r="10" spans="1:2" x14ac:dyDescent="0.25">
      <c r="A10" s="24">
        <v>4</v>
      </c>
      <c r="B10" s="27" t="s">
        <v>19</v>
      </c>
    </row>
    <row r="11" spans="1:2" ht="45" x14ac:dyDescent="0.25">
      <c r="B11" s="27" t="s">
        <v>18</v>
      </c>
    </row>
    <row r="12" spans="1:2" x14ac:dyDescent="0.25">
      <c r="B12" s="27"/>
    </row>
    <row r="13" spans="1:2" x14ac:dyDescent="0.25">
      <c r="B13" s="27" t="s">
        <v>43</v>
      </c>
    </row>
    <row r="14" spans="1:2" x14ac:dyDescent="0.25">
      <c r="B14" s="27" t="s">
        <v>0</v>
      </c>
    </row>
    <row r="15" spans="1:2" x14ac:dyDescent="0.25">
      <c r="B15" s="28"/>
    </row>
  </sheetData>
  <sheetProtection algorithmName="SHA-512" hashValue="KB+E3ESpfk9NQ+8Jhz5gbsfF+rRVM425PRYN0tedSQc+E0As7JdNLt/leeFRPf5S5vCJkTfN4SqosLchsUPH6w==" saltValue="K12WboY8WIuZ1qhCDaX3vw==" spinCount="100000" sheet="1" objects="1" scenarios="1"/>
  <phoneticPr fontId="6" type="noConversion"/>
  <printOptions gridLinesSet="0"/>
  <pageMargins left="0.43" right="0.43" top="1" bottom="1" header="0.5" footer="0.5"/>
  <pageSetup scale="70" orientation="portrait" horizontalDpi="300" verticalDpi="300" r:id="rId1"/>
  <headerFooter alignWithMargins="0">
    <oddHeader>&amp;A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O54"/>
  <sheetViews>
    <sheetView showGridLines="0" zoomScale="75" workbookViewId="0">
      <selection activeCell="D46" sqref="D46"/>
    </sheetView>
  </sheetViews>
  <sheetFormatPr defaultRowHeight="13.2" outlineLevelCol="1" x14ac:dyDescent="0.25"/>
  <cols>
    <col min="1" max="1" width="7" customWidth="1"/>
    <col min="2" max="2" width="23" customWidth="1"/>
    <col min="3" max="3" width="0.88671875" customWidth="1"/>
    <col min="4" max="8" width="7.33203125" customWidth="1"/>
    <col min="9" max="9" width="0.88671875" customWidth="1"/>
    <col min="10" max="15" width="5.6640625" customWidth="1"/>
    <col min="16" max="16" width="5.5546875" customWidth="1"/>
    <col min="17" max="32" width="5.6640625" customWidth="1"/>
    <col min="33" max="33" width="6.6640625" customWidth="1"/>
    <col min="34" max="34" width="7.33203125" customWidth="1"/>
    <col min="35" max="57" width="3.6640625" customWidth="1"/>
    <col min="58" max="58" width="3.6640625" hidden="1" customWidth="1" outlineLevel="1"/>
    <col min="59" max="59" width="3.6640625" customWidth="1" collapsed="1"/>
    <col min="60" max="60" width="8.33203125" customWidth="1" outlineLevel="1"/>
    <col min="63" max="63" width="9.109375" customWidth="1" outlineLevel="1"/>
    <col min="65" max="65" width="9.109375" customWidth="1" outlineLevel="1"/>
    <col min="71" max="71" width="9.109375" customWidth="1" outlineLevel="1"/>
    <col min="73" max="73" width="9.109375" customWidth="1" outlineLevel="1"/>
    <col min="76" max="76" width="9.109375" customWidth="1" outlineLevel="1"/>
    <col min="78" max="93" width="9.109375" customWidth="1" outlineLevel="1"/>
  </cols>
  <sheetData>
    <row r="1" spans="2:50" ht="13.8" thickBot="1" x14ac:dyDescent="0.3"/>
    <row r="2" spans="2:50" ht="21" x14ac:dyDescent="0.4">
      <c r="B2" s="154" t="s">
        <v>20</v>
      </c>
      <c r="C2" s="155"/>
      <c r="D2" s="155"/>
      <c r="E2" s="155"/>
      <c r="F2" s="155"/>
      <c r="G2" s="155"/>
      <c r="H2" s="155"/>
      <c r="I2" s="156"/>
    </row>
    <row r="3" spans="2:50" ht="15.6" x14ac:dyDescent="0.3">
      <c r="B3" s="97" t="s">
        <v>21</v>
      </c>
      <c r="C3" s="157"/>
      <c r="D3" s="158"/>
      <c r="E3" s="158"/>
      <c r="F3" s="158"/>
      <c r="G3" s="31"/>
      <c r="H3" s="31"/>
      <c r="I3" s="98"/>
    </row>
    <row r="4" spans="2:50" ht="15.6" x14ac:dyDescent="0.3">
      <c r="B4" s="97" t="s">
        <v>44</v>
      </c>
      <c r="C4" s="103"/>
      <c r="D4" s="104"/>
      <c r="E4" s="104"/>
      <c r="F4" s="104"/>
      <c r="G4" s="31"/>
      <c r="H4" s="31"/>
      <c r="I4" s="98"/>
    </row>
    <row r="5" spans="2:50" ht="15.6" x14ac:dyDescent="0.3">
      <c r="B5" s="97" t="s">
        <v>22</v>
      </c>
      <c r="C5" s="159"/>
      <c r="D5" s="160"/>
      <c r="E5" s="160"/>
      <c r="F5" s="160"/>
      <c r="G5" s="32"/>
      <c r="H5" s="32"/>
      <c r="I5" s="99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2:50" ht="15.6" x14ac:dyDescent="0.3">
      <c r="B6" s="97" t="s">
        <v>23</v>
      </c>
      <c r="C6" s="159"/>
      <c r="D6" s="159"/>
      <c r="E6" s="159"/>
      <c r="F6" s="159"/>
      <c r="G6" s="32"/>
      <c r="H6" s="32"/>
      <c r="I6" s="99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2:50" ht="15.6" x14ac:dyDescent="0.3">
      <c r="B7" s="97" t="s">
        <v>24</v>
      </c>
      <c r="C7" s="159"/>
      <c r="D7" s="159"/>
      <c r="E7" s="159"/>
      <c r="F7" s="159"/>
      <c r="G7" s="32"/>
      <c r="H7" s="32"/>
      <c r="I7" s="99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2:50" ht="16.2" thickBot="1" x14ac:dyDescent="0.35">
      <c r="B8" s="100" t="s">
        <v>25</v>
      </c>
      <c r="C8" s="153"/>
      <c r="D8" s="153"/>
      <c r="E8" s="153"/>
      <c r="F8" s="153"/>
      <c r="G8" s="101"/>
      <c r="H8" s="101"/>
      <c r="I8" s="102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2:50" x14ac:dyDescent="0.25"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2:50" x14ac:dyDescent="0.25"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2:50" ht="15" x14ac:dyDescent="0.25">
      <c r="AM11" s="3"/>
      <c r="AN11" s="30"/>
      <c r="AO11" s="30"/>
      <c r="AP11" s="30"/>
      <c r="AQ11" s="30"/>
      <c r="AR11" s="30"/>
      <c r="AS11" s="3"/>
      <c r="AT11" s="3"/>
      <c r="AU11" s="3"/>
      <c r="AV11" s="3"/>
      <c r="AW11" s="3"/>
      <c r="AX11" s="3"/>
    </row>
    <row r="12" spans="2:50" x14ac:dyDescent="0.25"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2:50" x14ac:dyDescent="0.25"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2:50" x14ac:dyDescent="0.25"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2:50" x14ac:dyDescent="0.25"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2:50" x14ac:dyDescent="0.25"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39:50" x14ac:dyDescent="0.25"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39:50" x14ac:dyDescent="0.25"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43" spans="2:34" s="2" customFormat="1" ht="12.75" customHeight="1" x14ac:dyDescent="0.25">
      <c r="D43" s="2" t="s">
        <v>1</v>
      </c>
      <c r="I43" s="6"/>
      <c r="K43" s="2" t="s">
        <v>2</v>
      </c>
    </row>
    <row r="44" spans="2:34" ht="6" customHeight="1" thickBot="1" x14ac:dyDescent="0.3"/>
    <row r="45" spans="2:34" s="1" customFormat="1" ht="54.9" customHeight="1" thickTop="1" thickBot="1" x14ac:dyDescent="0.3">
      <c r="B45" s="75" t="s">
        <v>3</v>
      </c>
      <c r="C45" s="76"/>
      <c r="D45" s="83" t="s">
        <v>35</v>
      </c>
      <c r="E45" s="83" t="s">
        <v>36</v>
      </c>
      <c r="F45" s="83" t="s">
        <v>37</v>
      </c>
      <c r="G45" s="77" t="s">
        <v>38</v>
      </c>
      <c r="H45" s="77" t="s">
        <v>4</v>
      </c>
      <c r="I45" s="77"/>
      <c r="J45" s="77">
        <v>35674</v>
      </c>
      <c r="K45" s="77">
        <v>35675</v>
      </c>
      <c r="L45" s="77">
        <v>35676</v>
      </c>
      <c r="M45" s="77">
        <v>35677</v>
      </c>
      <c r="N45" s="77">
        <v>35678</v>
      </c>
      <c r="O45" s="77">
        <v>35681</v>
      </c>
      <c r="P45" s="77">
        <v>35683</v>
      </c>
      <c r="Q45" s="77">
        <v>35684</v>
      </c>
      <c r="R45" s="77">
        <v>35685</v>
      </c>
      <c r="S45" s="77">
        <v>35688</v>
      </c>
      <c r="T45" s="77">
        <v>35689</v>
      </c>
      <c r="U45" s="77">
        <v>35690</v>
      </c>
      <c r="V45" s="77">
        <v>35691</v>
      </c>
      <c r="W45" s="77">
        <v>35692</v>
      </c>
      <c r="X45" s="77">
        <v>35695</v>
      </c>
      <c r="Y45" s="77">
        <v>35696</v>
      </c>
      <c r="Z45" s="77">
        <v>35697</v>
      </c>
      <c r="AA45" s="77">
        <v>35698</v>
      </c>
      <c r="AB45" s="77">
        <v>35699</v>
      </c>
      <c r="AC45" s="77">
        <v>35702</v>
      </c>
      <c r="AD45" s="77">
        <v>35703</v>
      </c>
      <c r="AE45" s="77"/>
      <c r="AF45" s="109"/>
      <c r="AG45" s="107" t="s">
        <v>4</v>
      </c>
      <c r="AH45" s="77" t="s">
        <v>41</v>
      </c>
    </row>
    <row r="46" spans="2:34" s="7" customFormat="1" ht="31.5" customHeight="1" thickBot="1" x14ac:dyDescent="0.3">
      <c r="B46" s="111" t="s">
        <v>5</v>
      </c>
      <c r="C46" s="38"/>
      <c r="D46" s="112"/>
      <c r="E46" s="112"/>
      <c r="F46" s="112"/>
      <c r="G46" s="61"/>
      <c r="H46" s="62">
        <f>IF(B46="","",SUM(D46:G46))</f>
        <v>0</v>
      </c>
      <c r="I46" s="63"/>
      <c r="J46" s="115"/>
      <c r="K46" s="112"/>
      <c r="L46" s="112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6"/>
      <c r="AG46" s="108">
        <f>IF($B$46="","",SUM(J46:AF46))</f>
        <v>0</v>
      </c>
      <c r="AH46" s="65" t="e">
        <f>AG46/$AG$47*1000000</f>
        <v>#DIV/0!</v>
      </c>
    </row>
    <row r="47" spans="2:34" s="3" customFormat="1" ht="17.25" customHeight="1" thickTop="1" thickBot="1" x14ac:dyDescent="0.3">
      <c r="B47" s="12" t="s">
        <v>6</v>
      </c>
      <c r="C47" s="14"/>
      <c r="D47" s="113"/>
      <c r="E47" s="114"/>
      <c r="F47" s="114"/>
      <c r="G47" s="48">
        <f>AG47</f>
        <v>0</v>
      </c>
      <c r="H47" s="66">
        <f>SUM(D47:G47)</f>
        <v>0</v>
      </c>
      <c r="I47" s="67"/>
      <c r="J47" s="117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8"/>
      <c r="AF47" s="119"/>
      <c r="AG47" s="68">
        <f>SUM(J47:AF47)</f>
        <v>0</v>
      </c>
      <c r="AH47" s="69"/>
    </row>
    <row r="48" spans="2:34" ht="17.25" customHeight="1" thickTop="1" thickBot="1" x14ac:dyDescent="0.3">
      <c r="B48" s="11" t="s">
        <v>41</v>
      </c>
      <c r="C48" s="10"/>
      <c r="D48" s="54" t="str">
        <f>IF(D47=0,"",D46/D47*1000000)</f>
        <v/>
      </c>
      <c r="E48" s="54" t="str">
        <f>IF(E47=0,"",E46/E47*1000000)</f>
        <v/>
      </c>
      <c r="F48" s="54" t="str">
        <f>IF(F47=0,"",F46/F47*1000000)</f>
        <v/>
      </c>
      <c r="G48" s="72" t="str">
        <f>IF(G47=0,"",G46/G47*1000000)</f>
        <v/>
      </c>
      <c r="H48" s="74" t="str">
        <f>IF(H47=0,"",H46/H47*1000000)</f>
        <v/>
      </c>
      <c r="I48" s="70"/>
      <c r="J48" s="54" t="str">
        <f>IF(J47=0,"",J46/J47*1000000)</f>
        <v/>
      </c>
      <c r="K48" s="54" t="str">
        <f t="shared" ref="K48:AF48" si="0">IF(K47=0,"",K46/K47*1000000)</f>
        <v/>
      </c>
      <c r="L48" s="54" t="str">
        <f t="shared" si="0"/>
        <v/>
      </c>
      <c r="M48" s="54" t="str">
        <f t="shared" si="0"/>
        <v/>
      </c>
      <c r="N48" s="54" t="str">
        <f t="shared" si="0"/>
        <v/>
      </c>
      <c r="O48" s="54" t="str">
        <f t="shared" si="0"/>
        <v/>
      </c>
      <c r="P48" s="54" t="str">
        <f t="shared" si="0"/>
        <v/>
      </c>
      <c r="Q48" s="54" t="str">
        <f t="shared" si="0"/>
        <v/>
      </c>
      <c r="R48" s="54" t="str">
        <f t="shared" si="0"/>
        <v/>
      </c>
      <c r="S48" s="54" t="str">
        <f t="shared" si="0"/>
        <v/>
      </c>
      <c r="T48" s="54" t="str">
        <f t="shared" si="0"/>
        <v/>
      </c>
      <c r="U48" s="54" t="str">
        <f t="shared" si="0"/>
        <v/>
      </c>
      <c r="V48" s="54" t="str">
        <f t="shared" si="0"/>
        <v/>
      </c>
      <c r="W48" s="54" t="str">
        <f t="shared" si="0"/>
        <v/>
      </c>
      <c r="X48" s="54" t="str">
        <f t="shared" si="0"/>
        <v/>
      </c>
      <c r="Y48" s="54" t="str">
        <f t="shared" si="0"/>
        <v/>
      </c>
      <c r="Z48" s="54" t="str">
        <f t="shared" si="0"/>
        <v/>
      </c>
      <c r="AA48" s="54" t="str">
        <f t="shared" si="0"/>
        <v/>
      </c>
      <c r="AB48" s="54" t="str">
        <f t="shared" si="0"/>
        <v/>
      </c>
      <c r="AC48" s="54" t="str">
        <f t="shared" si="0"/>
        <v/>
      </c>
      <c r="AD48" s="54" t="str">
        <f t="shared" si="0"/>
        <v/>
      </c>
      <c r="AE48" s="54" t="str">
        <f t="shared" si="0"/>
        <v/>
      </c>
      <c r="AF48" s="110" t="str">
        <f t="shared" si="0"/>
        <v/>
      </c>
      <c r="AG48" s="71"/>
      <c r="AH48" s="71"/>
    </row>
    <row r="49" spans="2:34" ht="13.8" thickTop="1" x14ac:dyDescent="0.25">
      <c r="AG49" s="15"/>
      <c r="AH49" s="16"/>
    </row>
    <row r="50" spans="2:34" x14ac:dyDescent="0.25">
      <c r="AG50" s="15"/>
      <c r="AH50" s="16"/>
    </row>
    <row r="51" spans="2:34" ht="218.25" customHeight="1" x14ac:dyDescent="0.25">
      <c r="AG51" s="15"/>
      <c r="AH51" s="16"/>
    </row>
    <row r="52" spans="2:34" ht="90" customHeight="1" x14ac:dyDescent="0.25"/>
    <row r="53" spans="2:34" ht="38.4" x14ac:dyDescent="0.25">
      <c r="B53" s="20" t="s">
        <v>7</v>
      </c>
      <c r="D53" s="21" t="str">
        <f>D45</f>
        <v>Period 1</v>
      </c>
      <c r="E53" s="21" t="str">
        <f>E45</f>
        <v>Period 2</v>
      </c>
      <c r="F53" s="21" t="str">
        <f>F45</f>
        <v>Period 3</v>
      </c>
      <c r="G53" s="21" t="str">
        <f>G45</f>
        <v>Current period</v>
      </c>
    </row>
    <row r="54" spans="2:34" x14ac:dyDescent="0.25">
      <c r="B54" s="22" t="str">
        <f>B46</f>
        <v>Problem 1</v>
      </c>
      <c r="D54" s="23" t="e">
        <f>D46/D47</f>
        <v>#DIV/0!</v>
      </c>
      <c r="E54" s="23" t="e">
        <f>E46/E47</f>
        <v>#DIV/0!</v>
      </c>
      <c r="F54" s="23" t="e">
        <f>F46/F47</f>
        <v>#DIV/0!</v>
      </c>
      <c r="G54" s="23" t="e">
        <f>G46/G47</f>
        <v>#DIV/0!</v>
      </c>
    </row>
  </sheetData>
  <mergeCells count="6">
    <mergeCell ref="C8:F8"/>
    <mergeCell ref="B2:I2"/>
    <mergeCell ref="C3:F3"/>
    <mergeCell ref="C5:F5"/>
    <mergeCell ref="C6:F6"/>
    <mergeCell ref="C7:F7"/>
  </mergeCells>
  <phoneticPr fontId="6" type="noConversion"/>
  <printOptions horizontalCentered="1"/>
  <pageMargins left="0.61" right="0.25" top="0.63" bottom="0.19" header="0.52" footer="0"/>
  <pageSetup scale="60" orientation="landscape" horizontalDpi="4294967292" verticalDpi="300" r:id="rId1"/>
  <headerFooter alignWithMargins="0">
    <oddFooter>&amp;L&amp;8GM 1927-66  (Rev.03/09/04)&amp;C&amp;8&amp;P of &amp;N&amp;R&amp;8&amp;F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O72"/>
  <sheetViews>
    <sheetView showGridLines="0" zoomScale="75" workbookViewId="0">
      <selection activeCell="A61" sqref="A61"/>
    </sheetView>
  </sheetViews>
  <sheetFormatPr defaultRowHeight="13.2" outlineLevelCol="1" x14ac:dyDescent="0.25"/>
  <cols>
    <col min="2" max="2" width="23" customWidth="1"/>
    <col min="3" max="7" width="7.33203125" customWidth="1"/>
    <col min="8" max="8" width="10.44140625" customWidth="1"/>
    <col min="9" max="9" width="0.88671875" customWidth="1"/>
    <col min="10" max="31" width="5.6640625" customWidth="1"/>
    <col min="32" max="32" width="9.6640625" customWidth="1"/>
    <col min="33" max="33" width="6.6640625" customWidth="1"/>
    <col min="34" max="34" width="10.109375" customWidth="1"/>
    <col min="35" max="57" width="3.6640625" customWidth="1"/>
    <col min="58" max="58" width="3.6640625" hidden="1" customWidth="1" outlineLevel="1"/>
    <col min="59" max="59" width="3.6640625" customWidth="1" collapsed="1"/>
    <col min="60" max="60" width="8.33203125" customWidth="1" outlineLevel="1"/>
    <col min="63" max="63" width="9.109375" customWidth="1" outlineLevel="1"/>
    <col min="65" max="65" width="9.109375" customWidth="1" outlineLevel="1"/>
    <col min="71" max="71" width="9.109375" customWidth="1" outlineLevel="1"/>
    <col min="73" max="73" width="9.109375" customWidth="1" outlineLevel="1"/>
    <col min="76" max="76" width="9.109375" customWidth="1" outlineLevel="1"/>
    <col min="78" max="93" width="9.109375" customWidth="1" outlineLevel="1"/>
  </cols>
  <sheetData>
    <row r="1" spans="2:50" ht="13.8" thickBot="1" x14ac:dyDescent="0.3"/>
    <row r="2" spans="2:50" ht="21" x14ac:dyDescent="0.4">
      <c r="B2" s="154" t="s">
        <v>20</v>
      </c>
      <c r="C2" s="155"/>
      <c r="D2" s="155"/>
      <c r="E2" s="155"/>
      <c r="F2" s="155"/>
      <c r="G2" s="155"/>
      <c r="H2" s="155"/>
      <c r="I2" s="156"/>
    </row>
    <row r="3" spans="2:50" ht="15.6" x14ac:dyDescent="0.3">
      <c r="B3" s="97" t="s">
        <v>21</v>
      </c>
      <c r="C3" s="157"/>
      <c r="D3" s="158"/>
      <c r="E3" s="158"/>
      <c r="F3" s="158"/>
      <c r="G3" s="31"/>
      <c r="H3" s="31"/>
      <c r="I3" s="98"/>
    </row>
    <row r="4" spans="2:50" ht="15.6" x14ac:dyDescent="0.3">
      <c r="B4" s="97" t="s">
        <v>44</v>
      </c>
      <c r="C4" s="103"/>
      <c r="D4" s="104"/>
      <c r="E4" s="104"/>
      <c r="F4" s="104"/>
      <c r="G4" s="31"/>
      <c r="H4" s="31"/>
      <c r="I4" s="98"/>
    </row>
    <row r="5" spans="2:50" ht="15.6" x14ac:dyDescent="0.3">
      <c r="B5" s="97" t="s">
        <v>22</v>
      </c>
      <c r="C5" s="159"/>
      <c r="D5" s="160"/>
      <c r="E5" s="160"/>
      <c r="F5" s="160"/>
      <c r="G5" s="32"/>
      <c r="H5" s="32"/>
      <c r="I5" s="99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2:50" ht="15.6" x14ac:dyDescent="0.3">
      <c r="B6" s="97" t="s">
        <v>23</v>
      </c>
      <c r="C6" s="159"/>
      <c r="D6" s="159"/>
      <c r="E6" s="159"/>
      <c r="F6" s="159"/>
      <c r="G6" s="32"/>
      <c r="H6" s="32"/>
      <c r="I6" s="99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2:50" ht="15.6" x14ac:dyDescent="0.3">
      <c r="B7" s="97" t="s">
        <v>24</v>
      </c>
      <c r="C7" s="159"/>
      <c r="D7" s="159"/>
      <c r="E7" s="159"/>
      <c r="F7" s="159"/>
      <c r="G7" s="32"/>
      <c r="H7" s="32"/>
      <c r="I7" s="99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2:50" ht="16.2" thickBot="1" x14ac:dyDescent="0.35">
      <c r="B8" s="100" t="s">
        <v>25</v>
      </c>
      <c r="C8" s="153"/>
      <c r="D8" s="153"/>
      <c r="E8" s="153"/>
      <c r="F8" s="153"/>
      <c r="G8" s="101"/>
      <c r="H8" s="101"/>
      <c r="I8" s="102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2:50" x14ac:dyDescent="0.25"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2:50" ht="15" x14ac:dyDescent="0.25">
      <c r="AM10" s="3"/>
      <c r="AN10" s="30"/>
      <c r="AO10" s="30"/>
      <c r="AP10" s="30"/>
      <c r="AQ10" s="30"/>
      <c r="AR10" s="30"/>
      <c r="AS10" s="3"/>
      <c r="AT10" s="3"/>
      <c r="AU10" s="3"/>
      <c r="AV10" s="3"/>
      <c r="AW10" s="3"/>
      <c r="AX10" s="3"/>
    </row>
    <row r="11" spans="2:50" x14ac:dyDescent="0.25"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2:50" x14ac:dyDescent="0.25"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2:50" x14ac:dyDescent="0.25"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2:50" x14ac:dyDescent="0.25"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2:50" x14ac:dyDescent="0.25"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2:50" x14ac:dyDescent="0.25"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39:50" x14ac:dyDescent="0.25"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42" spans="1:34" s="2" customFormat="1" ht="12.75" customHeight="1" x14ac:dyDescent="0.25">
      <c r="C42" s="2" t="s">
        <v>1</v>
      </c>
      <c r="H42" s="6"/>
      <c r="J42" s="2" t="s">
        <v>2</v>
      </c>
      <c r="AH42" s="6"/>
    </row>
    <row r="43" spans="1:34" ht="6" customHeight="1" thickBot="1" x14ac:dyDescent="0.3">
      <c r="H43" s="5"/>
      <c r="AH43" s="5"/>
    </row>
    <row r="44" spans="1:34" s="1" customFormat="1" ht="60.75" customHeight="1" thickTop="1" thickBot="1" x14ac:dyDescent="0.3">
      <c r="A44" s="75" t="s">
        <v>3</v>
      </c>
      <c r="B44" s="76"/>
      <c r="C44" s="83" t="s">
        <v>35</v>
      </c>
      <c r="D44" s="83" t="s">
        <v>36</v>
      </c>
      <c r="E44" s="83" t="s">
        <v>37</v>
      </c>
      <c r="F44" s="77" t="s">
        <v>38</v>
      </c>
      <c r="G44" s="77" t="s">
        <v>4</v>
      </c>
      <c r="H44" s="77" t="s">
        <v>40</v>
      </c>
      <c r="I44" s="4"/>
      <c r="J44" s="77">
        <v>35674</v>
      </c>
      <c r="K44" s="77">
        <v>35675</v>
      </c>
      <c r="L44" s="77">
        <v>35676</v>
      </c>
      <c r="M44" s="77">
        <v>35677</v>
      </c>
      <c r="N44" s="77">
        <v>35678</v>
      </c>
      <c r="O44" s="77">
        <v>35681</v>
      </c>
      <c r="P44" s="77">
        <v>35683</v>
      </c>
      <c r="Q44" s="77">
        <v>35684</v>
      </c>
      <c r="R44" s="77">
        <v>35685</v>
      </c>
      <c r="S44" s="77">
        <v>35688</v>
      </c>
      <c r="T44" s="77">
        <v>35689</v>
      </c>
      <c r="U44" s="77">
        <v>35690</v>
      </c>
      <c r="V44" s="77">
        <v>35691</v>
      </c>
      <c r="W44" s="77">
        <v>35692</v>
      </c>
      <c r="X44" s="77">
        <v>35695</v>
      </c>
      <c r="Y44" s="77">
        <v>35696</v>
      </c>
      <c r="Z44" s="77">
        <v>35697</v>
      </c>
      <c r="AA44" s="77">
        <v>35698</v>
      </c>
      <c r="AB44" s="77">
        <v>35699</v>
      </c>
      <c r="AC44" s="77">
        <v>35702</v>
      </c>
      <c r="AD44" s="77">
        <v>35703</v>
      </c>
      <c r="AE44" s="77"/>
      <c r="AF44" s="77"/>
      <c r="AG44" s="78" t="s">
        <v>4</v>
      </c>
      <c r="AH44" s="79" t="s">
        <v>39</v>
      </c>
    </row>
    <row r="45" spans="1:34" ht="17.25" customHeight="1" x14ac:dyDescent="0.25">
      <c r="A45" s="163" t="s">
        <v>5</v>
      </c>
      <c r="B45" s="164"/>
      <c r="C45" s="128"/>
      <c r="D45" s="128"/>
      <c r="E45" s="128"/>
      <c r="F45" s="88">
        <f t="shared" ref="F45:F59" si="0">IF(A45="","",AG45)</f>
        <v>0</v>
      </c>
      <c r="G45" s="89">
        <f t="shared" ref="G45:G59" si="1">IF(A45="","",SUM(C45:F45))</f>
        <v>0</v>
      </c>
      <c r="H45" s="90">
        <f>IF(A45="","",G45/$G$61*1000000)</f>
        <v>0</v>
      </c>
      <c r="I45" s="91"/>
      <c r="J45" s="131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44">
        <f>IF(A45="","",SUM(J45:AF45))</f>
        <v>0</v>
      </c>
      <c r="AH45" s="45">
        <f>IF(A45="","",AG45/$AG$61*1000000)</f>
        <v>0</v>
      </c>
    </row>
    <row r="46" spans="1:34" ht="17.25" customHeight="1" x14ac:dyDescent="0.25">
      <c r="A46" s="161" t="s">
        <v>9</v>
      </c>
      <c r="B46" s="162"/>
      <c r="C46" s="129"/>
      <c r="D46" s="128"/>
      <c r="E46" s="128"/>
      <c r="F46" s="88">
        <f t="shared" si="0"/>
        <v>0</v>
      </c>
      <c r="G46" s="89">
        <f t="shared" si="1"/>
        <v>0</v>
      </c>
      <c r="H46" s="90">
        <f t="shared" ref="H46:H59" si="2">IF(A46="","",G46/$G$61*1000000)</f>
        <v>0</v>
      </c>
      <c r="I46" s="91"/>
      <c r="J46" s="131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44">
        <f t="shared" ref="AG46:AG59" si="3">IF(A46="","",SUM(J46:AF46))</f>
        <v>0</v>
      </c>
      <c r="AH46" s="45">
        <f t="shared" ref="AH46:AH58" si="4">IF(A46="","",AG46/$AG$61*1000000)</f>
        <v>0</v>
      </c>
    </row>
    <row r="47" spans="1:34" ht="17.25" customHeight="1" x14ac:dyDescent="0.25">
      <c r="A47" s="161" t="s">
        <v>10</v>
      </c>
      <c r="B47" s="162"/>
      <c r="C47" s="128"/>
      <c r="D47" s="128"/>
      <c r="E47" s="128"/>
      <c r="F47" s="88">
        <f t="shared" si="0"/>
        <v>0</v>
      </c>
      <c r="G47" s="89">
        <f t="shared" si="1"/>
        <v>0</v>
      </c>
      <c r="H47" s="90">
        <f t="shared" si="2"/>
        <v>0</v>
      </c>
      <c r="I47" s="91"/>
      <c r="J47" s="131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44">
        <f t="shared" si="3"/>
        <v>0</v>
      </c>
      <c r="AH47" s="45">
        <f t="shared" si="4"/>
        <v>0</v>
      </c>
    </row>
    <row r="48" spans="1:34" ht="17.25" customHeight="1" x14ac:dyDescent="0.25">
      <c r="A48" s="161" t="s">
        <v>11</v>
      </c>
      <c r="B48" s="162"/>
      <c r="C48" s="128"/>
      <c r="D48" s="128"/>
      <c r="E48" s="128"/>
      <c r="F48" s="88">
        <f t="shared" si="0"/>
        <v>0</v>
      </c>
      <c r="G48" s="89">
        <f t="shared" si="1"/>
        <v>0</v>
      </c>
      <c r="H48" s="90">
        <f t="shared" si="2"/>
        <v>0</v>
      </c>
      <c r="I48" s="91"/>
      <c r="J48" s="131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44">
        <f t="shared" si="3"/>
        <v>0</v>
      </c>
      <c r="AH48" s="45">
        <f t="shared" si="4"/>
        <v>0</v>
      </c>
    </row>
    <row r="49" spans="1:34" ht="17.25" customHeight="1" x14ac:dyDescent="0.25">
      <c r="A49" s="161" t="s">
        <v>12</v>
      </c>
      <c r="B49" s="162"/>
      <c r="C49" s="128"/>
      <c r="D49" s="128"/>
      <c r="E49" s="128"/>
      <c r="F49" s="88">
        <f t="shared" si="0"/>
        <v>0</v>
      </c>
      <c r="G49" s="89">
        <f t="shared" si="1"/>
        <v>0</v>
      </c>
      <c r="H49" s="90">
        <f t="shared" si="2"/>
        <v>0</v>
      </c>
      <c r="I49" s="91"/>
      <c r="J49" s="131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44">
        <f t="shared" si="3"/>
        <v>0</v>
      </c>
      <c r="AH49" s="45">
        <f t="shared" si="4"/>
        <v>0</v>
      </c>
    </row>
    <row r="50" spans="1:34" ht="17.25" customHeight="1" x14ac:dyDescent="0.25">
      <c r="A50" s="161" t="s">
        <v>13</v>
      </c>
      <c r="B50" s="162"/>
      <c r="C50" s="128"/>
      <c r="D50" s="128"/>
      <c r="E50" s="128"/>
      <c r="F50" s="88">
        <f t="shared" si="0"/>
        <v>0</v>
      </c>
      <c r="G50" s="89">
        <f t="shared" si="1"/>
        <v>0</v>
      </c>
      <c r="H50" s="90">
        <f t="shared" si="2"/>
        <v>0</v>
      </c>
      <c r="I50" s="91"/>
      <c r="J50" s="131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44">
        <f t="shared" si="3"/>
        <v>0</v>
      </c>
      <c r="AH50" s="45">
        <f t="shared" si="4"/>
        <v>0</v>
      </c>
    </row>
    <row r="51" spans="1:34" ht="17.25" customHeight="1" x14ac:dyDescent="0.25">
      <c r="A51" s="161" t="s">
        <v>26</v>
      </c>
      <c r="B51" s="162"/>
      <c r="C51" s="128"/>
      <c r="D51" s="128"/>
      <c r="E51" s="128"/>
      <c r="F51" s="88">
        <f t="shared" si="0"/>
        <v>0</v>
      </c>
      <c r="G51" s="89">
        <f t="shared" si="1"/>
        <v>0</v>
      </c>
      <c r="H51" s="90">
        <f t="shared" si="2"/>
        <v>0</v>
      </c>
      <c r="I51" s="91"/>
      <c r="J51" s="131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44">
        <f t="shared" si="3"/>
        <v>0</v>
      </c>
      <c r="AH51" s="45">
        <f t="shared" si="4"/>
        <v>0</v>
      </c>
    </row>
    <row r="52" spans="1:34" ht="17.25" customHeight="1" x14ac:dyDescent="0.25">
      <c r="A52" s="161" t="s">
        <v>27</v>
      </c>
      <c r="B52" s="162"/>
      <c r="C52" s="128"/>
      <c r="D52" s="128"/>
      <c r="E52" s="128"/>
      <c r="F52" s="88">
        <f t="shared" si="0"/>
        <v>0</v>
      </c>
      <c r="G52" s="89">
        <f t="shared" si="1"/>
        <v>0</v>
      </c>
      <c r="H52" s="90">
        <f t="shared" si="2"/>
        <v>0</v>
      </c>
      <c r="I52" s="91"/>
      <c r="J52" s="131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44">
        <f t="shared" si="3"/>
        <v>0</v>
      </c>
      <c r="AH52" s="45">
        <f t="shared" si="4"/>
        <v>0</v>
      </c>
    </row>
    <row r="53" spans="1:34" ht="17.25" customHeight="1" x14ac:dyDescent="0.25">
      <c r="A53" s="161" t="s">
        <v>28</v>
      </c>
      <c r="B53" s="162"/>
      <c r="C53" s="128"/>
      <c r="D53" s="128"/>
      <c r="E53" s="128"/>
      <c r="F53" s="88">
        <f t="shared" si="0"/>
        <v>0</v>
      </c>
      <c r="G53" s="89">
        <f t="shared" si="1"/>
        <v>0</v>
      </c>
      <c r="H53" s="90">
        <f t="shared" si="2"/>
        <v>0</v>
      </c>
      <c r="I53" s="91"/>
      <c r="J53" s="131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44">
        <f t="shared" si="3"/>
        <v>0</v>
      </c>
      <c r="AH53" s="45">
        <f t="shared" si="4"/>
        <v>0</v>
      </c>
    </row>
    <row r="54" spans="1:34" ht="17.25" customHeight="1" x14ac:dyDescent="0.25">
      <c r="A54" s="161" t="s">
        <v>29</v>
      </c>
      <c r="B54" s="162"/>
      <c r="C54" s="128"/>
      <c r="D54" s="128"/>
      <c r="E54" s="128"/>
      <c r="F54" s="88">
        <f t="shared" si="0"/>
        <v>0</v>
      </c>
      <c r="G54" s="89">
        <f t="shared" si="1"/>
        <v>0</v>
      </c>
      <c r="H54" s="90">
        <f t="shared" si="2"/>
        <v>0</v>
      </c>
      <c r="I54" s="91"/>
      <c r="J54" s="131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44">
        <f t="shared" si="3"/>
        <v>0</v>
      </c>
      <c r="AH54" s="45">
        <f t="shared" si="4"/>
        <v>0</v>
      </c>
    </row>
    <row r="55" spans="1:34" ht="17.25" customHeight="1" x14ac:dyDescent="0.25">
      <c r="A55" s="161" t="s">
        <v>30</v>
      </c>
      <c r="B55" s="162"/>
      <c r="C55" s="130"/>
      <c r="D55" s="130"/>
      <c r="E55" s="130"/>
      <c r="F55" s="88">
        <f t="shared" si="0"/>
        <v>0</v>
      </c>
      <c r="G55" s="89">
        <f t="shared" si="1"/>
        <v>0</v>
      </c>
      <c r="H55" s="90">
        <f t="shared" si="2"/>
        <v>0</v>
      </c>
      <c r="I55" s="91"/>
      <c r="J55" s="131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44">
        <f t="shared" si="3"/>
        <v>0</v>
      </c>
      <c r="AH55" s="45">
        <f t="shared" si="4"/>
        <v>0</v>
      </c>
    </row>
    <row r="56" spans="1:34" ht="17.25" customHeight="1" x14ac:dyDescent="0.25">
      <c r="A56" s="161" t="s">
        <v>31</v>
      </c>
      <c r="B56" s="162"/>
      <c r="C56" s="130"/>
      <c r="D56" s="130"/>
      <c r="E56" s="130"/>
      <c r="F56" s="88">
        <f t="shared" si="0"/>
        <v>0</v>
      </c>
      <c r="G56" s="89">
        <f t="shared" si="1"/>
        <v>0</v>
      </c>
      <c r="H56" s="90">
        <f t="shared" si="2"/>
        <v>0</v>
      </c>
      <c r="I56" s="91"/>
      <c r="J56" s="131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44">
        <f t="shared" si="3"/>
        <v>0</v>
      </c>
      <c r="AH56" s="45">
        <f t="shared" si="4"/>
        <v>0</v>
      </c>
    </row>
    <row r="57" spans="1:34" ht="17.25" customHeight="1" x14ac:dyDescent="0.25">
      <c r="A57" s="161" t="s">
        <v>32</v>
      </c>
      <c r="B57" s="162"/>
      <c r="C57" s="130"/>
      <c r="D57" s="130"/>
      <c r="E57" s="130"/>
      <c r="F57" s="88">
        <f t="shared" si="0"/>
        <v>0</v>
      </c>
      <c r="G57" s="89">
        <f t="shared" si="1"/>
        <v>0</v>
      </c>
      <c r="H57" s="90">
        <f t="shared" si="2"/>
        <v>0</v>
      </c>
      <c r="I57" s="91"/>
      <c r="J57" s="131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44">
        <f t="shared" si="3"/>
        <v>0</v>
      </c>
      <c r="AH57" s="45">
        <f t="shared" si="4"/>
        <v>0</v>
      </c>
    </row>
    <row r="58" spans="1:34" ht="17.25" customHeight="1" x14ac:dyDescent="0.25">
      <c r="A58" s="161" t="s">
        <v>33</v>
      </c>
      <c r="B58" s="162"/>
      <c r="C58" s="130"/>
      <c r="D58" s="130"/>
      <c r="E58" s="130"/>
      <c r="F58" s="88">
        <f t="shared" si="0"/>
        <v>0</v>
      </c>
      <c r="G58" s="89">
        <f t="shared" si="1"/>
        <v>0</v>
      </c>
      <c r="H58" s="90">
        <f t="shared" si="2"/>
        <v>0</v>
      </c>
      <c r="I58" s="91"/>
      <c r="J58" s="131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44">
        <f t="shared" si="3"/>
        <v>0</v>
      </c>
      <c r="AH58" s="45">
        <f t="shared" si="4"/>
        <v>0</v>
      </c>
    </row>
    <row r="59" spans="1:34" ht="17.25" customHeight="1" thickBot="1" x14ac:dyDescent="0.3">
      <c r="A59" s="165" t="s">
        <v>34</v>
      </c>
      <c r="B59" s="166"/>
      <c r="C59" s="130"/>
      <c r="D59" s="130"/>
      <c r="E59" s="130"/>
      <c r="F59" s="88">
        <f t="shared" si="0"/>
        <v>0</v>
      </c>
      <c r="G59" s="89">
        <f t="shared" si="1"/>
        <v>0</v>
      </c>
      <c r="H59" s="90">
        <f t="shared" si="2"/>
        <v>0</v>
      </c>
      <c r="I59" s="91"/>
      <c r="J59" s="131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44">
        <f t="shared" si="3"/>
        <v>0</v>
      </c>
      <c r="AH59" s="45">
        <f>IF(A59="","",AG59/$AG$61*1000000)</f>
        <v>0</v>
      </c>
    </row>
    <row r="60" spans="1:34" s="3" customFormat="1" ht="17.25" customHeight="1" thickBot="1" x14ac:dyDescent="0.3">
      <c r="A60" s="33" t="s">
        <v>14</v>
      </c>
      <c r="B60" s="9"/>
      <c r="C60" s="46">
        <f>SUM(C45:C59)</f>
        <v>0</v>
      </c>
      <c r="D60" s="18">
        <f t="shared" ref="D60:E60" si="5">SUM(D45:D59)</f>
        <v>0</v>
      </c>
      <c r="E60" s="18">
        <f t="shared" si="5"/>
        <v>0</v>
      </c>
      <c r="F60" s="47">
        <f>SUM(F45:F59)</f>
        <v>0</v>
      </c>
      <c r="G60" s="39">
        <f>SUM(G45:G59)</f>
        <v>0</v>
      </c>
      <c r="H60" s="40">
        <f>G60/$G$61*1000000</f>
        <v>0</v>
      </c>
      <c r="I60" s="43"/>
      <c r="J60" s="17">
        <f t="shared" ref="J60:AF60" si="6">IF(J44="","",SUM(J45:J59))</f>
        <v>0</v>
      </c>
      <c r="K60" s="18">
        <f t="shared" si="6"/>
        <v>0</v>
      </c>
      <c r="L60" s="18">
        <f t="shared" si="6"/>
        <v>0</v>
      </c>
      <c r="M60" s="18">
        <f t="shared" si="6"/>
        <v>0</v>
      </c>
      <c r="N60" s="18">
        <f t="shared" si="6"/>
        <v>0</v>
      </c>
      <c r="O60" s="18">
        <f t="shared" si="6"/>
        <v>0</v>
      </c>
      <c r="P60" s="18">
        <f t="shared" si="6"/>
        <v>0</v>
      </c>
      <c r="Q60" s="18">
        <f t="shared" si="6"/>
        <v>0</v>
      </c>
      <c r="R60" s="18">
        <f t="shared" si="6"/>
        <v>0</v>
      </c>
      <c r="S60" s="18">
        <f t="shared" si="6"/>
        <v>0</v>
      </c>
      <c r="T60" s="18">
        <f t="shared" si="6"/>
        <v>0</v>
      </c>
      <c r="U60" s="18">
        <f t="shared" si="6"/>
        <v>0</v>
      </c>
      <c r="V60" s="18">
        <f t="shared" si="6"/>
        <v>0</v>
      </c>
      <c r="W60" s="18">
        <f t="shared" si="6"/>
        <v>0</v>
      </c>
      <c r="X60" s="18">
        <f t="shared" si="6"/>
        <v>0</v>
      </c>
      <c r="Y60" s="18">
        <f t="shared" si="6"/>
        <v>0</v>
      </c>
      <c r="Z60" s="18">
        <f t="shared" si="6"/>
        <v>0</v>
      </c>
      <c r="AA60" s="18">
        <f t="shared" si="6"/>
        <v>0</v>
      </c>
      <c r="AB60" s="18">
        <f t="shared" si="6"/>
        <v>0</v>
      </c>
      <c r="AC60" s="18">
        <f t="shared" si="6"/>
        <v>0</v>
      </c>
      <c r="AD60" s="18">
        <f t="shared" si="6"/>
        <v>0</v>
      </c>
      <c r="AE60" s="18" t="str">
        <f t="shared" si="6"/>
        <v/>
      </c>
      <c r="AF60" s="18" t="str">
        <f t="shared" si="6"/>
        <v/>
      </c>
      <c r="AG60" s="39">
        <f>SUM(J60:AF60)</f>
        <v>0</v>
      </c>
      <c r="AH60" s="41">
        <f>AG60/$AG$61*1000000</f>
        <v>0</v>
      </c>
    </row>
    <row r="61" spans="1:34" s="3" customFormat="1" ht="17.25" customHeight="1" thickTop="1" thickBot="1" x14ac:dyDescent="0.3">
      <c r="A61" s="135" t="s">
        <v>6</v>
      </c>
      <c r="B61" s="13"/>
      <c r="C61" s="132"/>
      <c r="D61" s="130"/>
      <c r="E61" s="130"/>
      <c r="F61" s="133">
        <f>AG61</f>
        <v>10</v>
      </c>
      <c r="G61" s="134">
        <f>SUM(C61:F61)</f>
        <v>10</v>
      </c>
      <c r="H61" s="92"/>
      <c r="I61" s="93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94">
        <v>10</v>
      </c>
      <c r="AG61" s="52">
        <f>SUM(J61:AF61)</f>
        <v>10</v>
      </c>
      <c r="AH61" s="105"/>
    </row>
    <row r="62" spans="1:34" ht="17.25" customHeight="1" thickTop="1" thickBot="1" x14ac:dyDescent="0.3">
      <c r="A62" s="167" t="s">
        <v>41</v>
      </c>
      <c r="B62" s="168"/>
      <c r="C62" s="96" t="str">
        <f>IF(C61=0,"",C60/C61*1000000)</f>
        <v/>
      </c>
      <c r="D62" s="96" t="str">
        <f>IF(D61=0,"",D60/D61*1000000)</f>
        <v/>
      </c>
      <c r="E62" s="96" t="str">
        <f>IF(E61=0,"",E60/E61*1000000)</f>
        <v/>
      </c>
      <c r="F62" s="96">
        <f>IF(F61=0,"",F60/F61*1000000)</f>
        <v>0</v>
      </c>
      <c r="G62" s="55"/>
      <c r="H62" s="56"/>
      <c r="I62" s="57"/>
      <c r="J62" s="95" t="str">
        <f>IF(J61=0,"",J60/J61*1000000)</f>
        <v/>
      </c>
      <c r="K62" s="95" t="str">
        <f t="shared" ref="K62:AF62" si="7">IF(K61=0,"",K60/K61*1000000)</f>
        <v/>
      </c>
      <c r="L62" s="95" t="str">
        <f t="shared" si="7"/>
        <v/>
      </c>
      <c r="M62" s="95" t="str">
        <f t="shared" si="7"/>
        <v/>
      </c>
      <c r="N62" s="95" t="str">
        <f t="shared" si="7"/>
        <v/>
      </c>
      <c r="O62" s="95" t="str">
        <f t="shared" si="7"/>
        <v/>
      </c>
      <c r="P62" s="95" t="str">
        <f t="shared" si="7"/>
        <v/>
      </c>
      <c r="Q62" s="95" t="str">
        <f t="shared" si="7"/>
        <v/>
      </c>
      <c r="R62" s="95" t="str">
        <f t="shared" si="7"/>
        <v/>
      </c>
      <c r="S62" s="95" t="str">
        <f t="shared" si="7"/>
        <v/>
      </c>
      <c r="T62" s="95" t="str">
        <f t="shared" si="7"/>
        <v/>
      </c>
      <c r="U62" s="95" t="str">
        <f t="shared" si="7"/>
        <v/>
      </c>
      <c r="V62" s="95" t="str">
        <f t="shared" si="7"/>
        <v/>
      </c>
      <c r="W62" s="95" t="str">
        <f t="shared" si="7"/>
        <v/>
      </c>
      <c r="X62" s="95" t="str">
        <f t="shared" si="7"/>
        <v/>
      </c>
      <c r="Y62" s="95" t="str">
        <f t="shared" si="7"/>
        <v/>
      </c>
      <c r="Z62" s="95" t="str">
        <f t="shared" si="7"/>
        <v/>
      </c>
      <c r="AA62" s="95" t="str">
        <f t="shared" si="7"/>
        <v/>
      </c>
      <c r="AB62" s="95" t="str">
        <f t="shared" si="7"/>
        <v/>
      </c>
      <c r="AC62" s="95" t="str">
        <f t="shared" si="7"/>
        <v/>
      </c>
      <c r="AD62" s="95" t="str">
        <f t="shared" si="7"/>
        <v/>
      </c>
      <c r="AE62" s="95" t="str">
        <f t="shared" si="7"/>
        <v/>
      </c>
      <c r="AF62" s="95" t="e">
        <f t="shared" si="7"/>
        <v>#VALUE!</v>
      </c>
      <c r="AG62" s="106"/>
      <c r="AH62" s="70"/>
    </row>
    <row r="63" spans="1:34" ht="17.25" customHeight="1" thickTop="1" x14ac:dyDescent="0.25">
      <c r="H63" s="5"/>
      <c r="AH63" s="5"/>
    </row>
    <row r="64" spans="1:34" ht="17.25" customHeight="1" x14ac:dyDescent="0.25">
      <c r="H64" s="5"/>
      <c r="AH64" s="5"/>
    </row>
    <row r="65" spans="1:34" ht="324" customHeight="1" x14ac:dyDescent="0.25">
      <c r="H65" s="5"/>
      <c r="AH65" s="5"/>
    </row>
    <row r="66" spans="1:34" ht="45" customHeight="1" x14ac:dyDescent="0.25">
      <c r="A66" s="34" t="s">
        <v>7</v>
      </c>
      <c r="B66" s="35"/>
      <c r="C66" s="37" t="str">
        <f>C44</f>
        <v>Period 1</v>
      </c>
      <c r="D66" s="37" t="str">
        <f>D44</f>
        <v>Period 2</v>
      </c>
      <c r="E66" s="37" t="str">
        <f>E44</f>
        <v>Period 3</v>
      </c>
      <c r="F66" s="37" t="str">
        <f>F44</f>
        <v>Current period</v>
      </c>
      <c r="H66" s="5"/>
      <c r="AH66" s="5"/>
    </row>
    <row r="67" spans="1:34" x14ac:dyDescent="0.25">
      <c r="A67" s="35" t="str">
        <f t="shared" ref="A67:A72" si="8">A45</f>
        <v>Problem 1</v>
      </c>
      <c r="B67" s="35"/>
      <c r="C67" s="36" t="str">
        <f>IF(C61="","",C45/C61)</f>
        <v/>
      </c>
      <c r="D67" s="36" t="str">
        <f>IF(D61="","",D45/D61)</f>
        <v/>
      </c>
      <c r="E67" s="36" t="str">
        <f>IF(E61="","",E45/E61)</f>
        <v/>
      </c>
      <c r="F67" s="36">
        <f>IF(F61="","",F45/F61)</f>
        <v>0</v>
      </c>
      <c r="H67" s="5"/>
      <c r="AH67" s="5"/>
    </row>
    <row r="68" spans="1:34" x14ac:dyDescent="0.25">
      <c r="A68" s="35" t="str">
        <f t="shared" si="8"/>
        <v>Problem 2</v>
      </c>
      <c r="B68" s="35"/>
      <c r="C68" s="36" t="str">
        <f>IF(C61="","",C46/C61)</f>
        <v/>
      </c>
      <c r="D68" s="36" t="str">
        <f>IF(D61="","",D46/D61)</f>
        <v/>
      </c>
      <c r="E68" s="36" t="str">
        <f>IF(E61="","",E46/E61)</f>
        <v/>
      </c>
      <c r="F68" s="36">
        <f>IF(F61="","",F46/F61)</f>
        <v>0</v>
      </c>
      <c r="H68" s="5"/>
      <c r="AH68" s="5"/>
    </row>
    <row r="69" spans="1:34" x14ac:dyDescent="0.25">
      <c r="A69" s="35" t="str">
        <f t="shared" si="8"/>
        <v>Problem 3</v>
      </c>
      <c r="B69" s="35"/>
      <c r="C69" s="36" t="str">
        <f>IF(C61="","",C47/C61)</f>
        <v/>
      </c>
      <c r="D69" s="36" t="str">
        <f>IF(D61="","",D47/D61)</f>
        <v/>
      </c>
      <c r="E69" s="36" t="str">
        <f>IF(E61="","",E47/E61)</f>
        <v/>
      </c>
      <c r="F69" s="36">
        <f>IF(F61="","",F47/F61)</f>
        <v>0</v>
      </c>
      <c r="H69" s="5"/>
      <c r="AH69" s="5"/>
    </row>
    <row r="70" spans="1:34" x14ac:dyDescent="0.25">
      <c r="A70" s="35" t="str">
        <f t="shared" si="8"/>
        <v>Problem 4</v>
      </c>
      <c r="B70" s="35"/>
      <c r="C70" s="36" t="str">
        <f>IF(C61="","",C48/C61)</f>
        <v/>
      </c>
      <c r="D70" s="36" t="str">
        <f>IF(D61="","",D48/D61)</f>
        <v/>
      </c>
      <c r="E70" s="36" t="str">
        <f>IF(E61="","",E48/E61)</f>
        <v/>
      </c>
      <c r="F70" s="36">
        <f>IF(F61="","",F48/F61)</f>
        <v>0</v>
      </c>
      <c r="H70" s="5"/>
      <c r="AH70" s="5"/>
    </row>
    <row r="71" spans="1:34" x14ac:dyDescent="0.25">
      <c r="A71" s="35" t="str">
        <f t="shared" si="8"/>
        <v>Problem 5</v>
      </c>
      <c r="B71" s="35"/>
      <c r="C71" s="36" t="str">
        <f>IF(C61="","",C49/C61)</f>
        <v/>
      </c>
      <c r="D71" s="36" t="str">
        <f>IF(D61="","",D49/D61)</f>
        <v/>
      </c>
      <c r="E71" s="36" t="str">
        <f>IF(E61="","",E49/E61)</f>
        <v/>
      </c>
      <c r="F71" s="36">
        <f>IF(F61="","",F49/F61)</f>
        <v>0</v>
      </c>
      <c r="H71" s="5"/>
      <c r="AH71" s="5"/>
    </row>
    <row r="72" spans="1:34" x14ac:dyDescent="0.25">
      <c r="A72" s="35" t="str">
        <f t="shared" si="8"/>
        <v>Problem 6</v>
      </c>
      <c r="B72" s="35"/>
      <c r="C72" s="36" t="str">
        <f>IF(C61="","",C50/C61)</f>
        <v/>
      </c>
      <c r="D72" s="36" t="str">
        <f>IF(D61="","",D50/D61)</f>
        <v/>
      </c>
      <c r="E72" s="36" t="str">
        <f>IF(E61="","",E50/E61)</f>
        <v/>
      </c>
      <c r="F72" s="36">
        <f>IF(F61="","",F50/F61)</f>
        <v>0</v>
      </c>
      <c r="H72" s="5"/>
      <c r="AH72" s="5"/>
    </row>
  </sheetData>
  <mergeCells count="22">
    <mergeCell ref="A53:B53"/>
    <mergeCell ref="A54:B54"/>
    <mergeCell ref="A59:B59"/>
    <mergeCell ref="A62:B62"/>
    <mergeCell ref="A55:B55"/>
    <mergeCell ref="A56:B56"/>
    <mergeCell ref="A57:B57"/>
    <mergeCell ref="A58:B58"/>
    <mergeCell ref="C3:F3"/>
    <mergeCell ref="C5:F5"/>
    <mergeCell ref="C8:F8"/>
    <mergeCell ref="B2:I2"/>
    <mergeCell ref="A52:B52"/>
    <mergeCell ref="A45:B45"/>
    <mergeCell ref="A46:B46"/>
    <mergeCell ref="C6:F6"/>
    <mergeCell ref="C7:F7"/>
    <mergeCell ref="A47:B47"/>
    <mergeCell ref="A48:B48"/>
    <mergeCell ref="A49:B49"/>
    <mergeCell ref="A50:B50"/>
    <mergeCell ref="A51:B51"/>
  </mergeCells>
  <phoneticPr fontId="6" type="noConversion"/>
  <printOptions horizontalCentered="1"/>
  <pageMargins left="0.61" right="0.25" top="0.63" bottom="0.19" header="0.52" footer="0"/>
  <pageSetup scale="59" orientation="landscape" horizontalDpi="4294967292" verticalDpi="300" r:id="rId1"/>
  <headerFooter alignWithMargins="0">
    <oddFooter>&amp;L&amp;8AT-1927-66I
1/2008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8:CN39"/>
  <sheetViews>
    <sheetView showGridLines="0" zoomScale="75" workbookViewId="0">
      <selection activeCell="A33" sqref="A33"/>
    </sheetView>
  </sheetViews>
  <sheetFormatPr defaultRowHeight="13.2" outlineLevelCol="1" x14ac:dyDescent="0.25"/>
  <cols>
    <col min="1" max="1" width="27.6640625" customWidth="1"/>
    <col min="2" max="2" width="0.88671875" customWidth="1"/>
    <col min="3" max="7" width="7.33203125" customWidth="1"/>
    <col min="8" max="8" width="0.88671875" customWidth="1"/>
    <col min="9" max="31" width="5.6640625" customWidth="1"/>
    <col min="32" max="32" width="6.6640625" customWidth="1"/>
    <col min="33" max="33" width="7.33203125" customWidth="1"/>
    <col min="34" max="56" width="3.6640625" customWidth="1"/>
    <col min="57" max="57" width="3.6640625" customWidth="1" outlineLevel="1"/>
    <col min="58" max="58" width="3.6640625" customWidth="1"/>
    <col min="59" max="59" width="8.33203125" customWidth="1" outlineLevel="1"/>
    <col min="62" max="62" width="9.109375" customWidth="1" outlineLevel="1"/>
    <col min="64" max="64" width="9.109375" customWidth="1" outlineLevel="1"/>
    <col min="70" max="70" width="9.109375" customWidth="1" outlineLevel="1"/>
    <col min="72" max="72" width="9.109375" customWidth="1" outlineLevel="1"/>
    <col min="75" max="75" width="9.109375" customWidth="1" outlineLevel="1"/>
    <col min="77" max="92" width="9.109375" customWidth="1" outlineLevel="1"/>
  </cols>
  <sheetData>
    <row r="28" spans="1:33" ht="12.75" customHeight="1" x14ac:dyDescent="0.25"/>
    <row r="29" spans="1:33" s="2" customFormat="1" ht="12.75" customHeight="1" x14ac:dyDescent="0.25">
      <c r="C29" s="2" t="s">
        <v>1</v>
      </c>
      <c r="H29" s="6"/>
      <c r="J29" s="2" t="s">
        <v>2</v>
      </c>
    </row>
    <row r="30" spans="1:33" ht="6" customHeight="1" thickBot="1" x14ac:dyDescent="0.3"/>
    <row r="31" spans="1:33" s="1" customFormat="1" ht="54.9" customHeight="1" thickTop="1" thickBot="1" x14ac:dyDescent="0.3">
      <c r="A31" s="75" t="s">
        <v>3</v>
      </c>
      <c r="B31" s="76"/>
      <c r="C31" s="83" t="s">
        <v>35</v>
      </c>
      <c r="D31" s="83" t="s">
        <v>36</v>
      </c>
      <c r="E31" s="83" t="s">
        <v>37</v>
      </c>
      <c r="F31" s="77" t="s">
        <v>38</v>
      </c>
      <c r="G31" s="84" t="s">
        <v>4</v>
      </c>
      <c r="H31" s="85"/>
      <c r="I31" s="80">
        <v>35674</v>
      </c>
      <c r="J31" s="81">
        <v>35675</v>
      </c>
      <c r="K31" s="81">
        <v>35676</v>
      </c>
      <c r="L31" s="81">
        <v>35677</v>
      </c>
      <c r="M31" s="81">
        <v>35678</v>
      </c>
      <c r="N31" s="81">
        <v>35681</v>
      </c>
      <c r="O31" s="81">
        <v>35683</v>
      </c>
      <c r="P31" s="81">
        <v>35684</v>
      </c>
      <c r="Q31" s="81">
        <v>35685</v>
      </c>
      <c r="R31" s="81">
        <v>35688</v>
      </c>
      <c r="S31" s="81">
        <v>35689</v>
      </c>
      <c r="T31" s="81">
        <v>35690</v>
      </c>
      <c r="U31" s="81">
        <v>35691</v>
      </c>
      <c r="V31" s="81">
        <v>35692</v>
      </c>
      <c r="W31" s="81">
        <v>35695</v>
      </c>
      <c r="X31" s="81">
        <v>35696</v>
      </c>
      <c r="Y31" s="81">
        <v>35697</v>
      </c>
      <c r="Z31" s="81">
        <v>35698</v>
      </c>
      <c r="AA31" s="81">
        <v>35699</v>
      </c>
      <c r="AB31" s="81">
        <v>35702</v>
      </c>
      <c r="AC31" s="81">
        <v>35703</v>
      </c>
      <c r="AD31" s="82"/>
      <c r="AE31" s="82"/>
      <c r="AF31" s="78" t="s">
        <v>4</v>
      </c>
      <c r="AG31" s="86" t="s">
        <v>41</v>
      </c>
    </row>
    <row r="32" spans="1:33" s="7" customFormat="1" ht="31.5" customHeight="1" thickBot="1" x14ac:dyDescent="0.3">
      <c r="A32" s="120" t="s">
        <v>5</v>
      </c>
      <c r="B32" s="19"/>
      <c r="C32" s="122">
        <v>157</v>
      </c>
      <c r="D32" s="122">
        <v>131</v>
      </c>
      <c r="E32" s="122">
        <v>75</v>
      </c>
      <c r="F32" s="61">
        <f>AF32</f>
        <v>4</v>
      </c>
      <c r="G32" s="62">
        <f>IF(A32="","",SUM(C32:F32))</f>
        <v>367</v>
      </c>
      <c r="H32" s="63"/>
      <c r="I32" s="121">
        <v>2</v>
      </c>
      <c r="J32" s="122">
        <v>1</v>
      </c>
      <c r="K32" s="122">
        <v>0</v>
      </c>
      <c r="L32" s="122">
        <v>0</v>
      </c>
      <c r="M32" s="122">
        <v>1</v>
      </c>
      <c r="N32" s="122">
        <v>0</v>
      </c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64">
        <f>IF($A$32="","",SUM(I32:AE32))</f>
        <v>4</v>
      </c>
      <c r="AG32" s="65">
        <f>AF32/$AF$33*1000000</f>
        <v>2116.4021164021165</v>
      </c>
    </row>
    <row r="33" spans="1:33" s="3" customFormat="1" ht="17.25" customHeight="1" thickTop="1" thickBot="1" x14ac:dyDescent="0.3">
      <c r="A33" s="136" t="s">
        <v>6</v>
      </c>
      <c r="B33" s="14"/>
      <c r="C33" s="127">
        <v>6400</v>
      </c>
      <c r="D33" s="124">
        <v>7300</v>
      </c>
      <c r="E33" s="124">
        <v>6800</v>
      </c>
      <c r="F33" s="48">
        <f>AF33</f>
        <v>1890</v>
      </c>
      <c r="G33" s="66">
        <f>SUM(C33:F33)</f>
        <v>22390</v>
      </c>
      <c r="H33" s="67"/>
      <c r="I33" s="123">
        <v>320</v>
      </c>
      <c r="J33" s="124">
        <v>300</v>
      </c>
      <c r="K33" s="124">
        <v>280</v>
      </c>
      <c r="L33" s="124">
        <v>360</v>
      </c>
      <c r="M33" s="124">
        <v>320</v>
      </c>
      <c r="N33" s="124">
        <v>310</v>
      </c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5"/>
      <c r="AE33" s="126"/>
      <c r="AF33" s="68">
        <f>SUM(I33:AE33)</f>
        <v>1890</v>
      </c>
      <c r="AG33" s="69"/>
    </row>
    <row r="34" spans="1:33" ht="17.25" customHeight="1" thickTop="1" thickBot="1" x14ac:dyDescent="0.3">
      <c r="A34" s="11" t="s">
        <v>41</v>
      </c>
      <c r="B34" s="10"/>
      <c r="C34" s="54">
        <f>IF(C33=0,"",C32/C33*1000000)</f>
        <v>24531.25</v>
      </c>
      <c r="D34" s="54">
        <f>IF(D33=0,"",D32/D33*1000000)</f>
        <v>17945.205479452052</v>
      </c>
      <c r="E34" s="54">
        <f>IF(E33=0,"",E32/E33*1000000)</f>
        <v>11029.411764705883</v>
      </c>
      <c r="F34" s="72">
        <f>IF(F33=0,"",F32/F33*1000000)</f>
        <v>2116.4021164021165</v>
      </c>
      <c r="G34" s="74">
        <f>IF(G33=0,"",G32/G33*1000000)</f>
        <v>16391.24609200536</v>
      </c>
      <c r="H34" s="73"/>
      <c r="I34" s="54">
        <f>IF(I33=0,"",I32/I33*1000000)</f>
        <v>6250</v>
      </c>
      <c r="J34" s="54">
        <f t="shared" ref="J34:AE34" si="0">IF(J33=0,"",J32/J33*1000000)</f>
        <v>3333.3333333333335</v>
      </c>
      <c r="K34" s="54">
        <f t="shared" si="0"/>
        <v>0</v>
      </c>
      <c r="L34" s="54">
        <f t="shared" si="0"/>
        <v>0</v>
      </c>
      <c r="M34" s="54">
        <f t="shared" si="0"/>
        <v>3125</v>
      </c>
      <c r="N34" s="54">
        <f t="shared" si="0"/>
        <v>0</v>
      </c>
      <c r="O34" s="54" t="str">
        <f t="shared" si="0"/>
        <v/>
      </c>
      <c r="P34" s="54" t="str">
        <f t="shared" si="0"/>
        <v/>
      </c>
      <c r="Q34" s="54" t="str">
        <f t="shared" si="0"/>
        <v/>
      </c>
      <c r="R34" s="54" t="str">
        <f t="shared" si="0"/>
        <v/>
      </c>
      <c r="S34" s="54" t="str">
        <f t="shared" si="0"/>
        <v/>
      </c>
      <c r="T34" s="54" t="str">
        <f t="shared" si="0"/>
        <v/>
      </c>
      <c r="U34" s="54" t="str">
        <f t="shared" si="0"/>
        <v/>
      </c>
      <c r="V34" s="54" t="str">
        <f t="shared" si="0"/>
        <v/>
      </c>
      <c r="W34" s="54" t="str">
        <f t="shared" si="0"/>
        <v/>
      </c>
      <c r="X34" s="54" t="str">
        <f t="shared" si="0"/>
        <v/>
      </c>
      <c r="Y34" s="54" t="str">
        <f t="shared" si="0"/>
        <v/>
      </c>
      <c r="Z34" s="54" t="str">
        <f t="shared" si="0"/>
        <v/>
      </c>
      <c r="AA34" s="54" t="str">
        <f t="shared" si="0"/>
        <v/>
      </c>
      <c r="AB34" s="54" t="str">
        <f t="shared" si="0"/>
        <v/>
      </c>
      <c r="AC34" s="54" t="str">
        <f t="shared" si="0"/>
        <v/>
      </c>
      <c r="AD34" s="54" t="str">
        <f t="shared" si="0"/>
        <v/>
      </c>
      <c r="AE34" s="54" t="str">
        <f t="shared" si="0"/>
        <v/>
      </c>
      <c r="AF34" s="71"/>
      <c r="AG34" s="71"/>
    </row>
    <row r="35" spans="1:33" ht="13.8" thickTop="1" x14ac:dyDescent="0.25">
      <c r="AF35" s="15"/>
      <c r="AG35" s="16"/>
    </row>
    <row r="36" spans="1:33" x14ac:dyDescent="0.25">
      <c r="AF36" s="15"/>
      <c r="AG36" s="16"/>
    </row>
    <row r="37" spans="1:33" ht="13.8" thickBot="1" x14ac:dyDescent="0.3"/>
    <row r="38" spans="1:33" ht="76.2" thickTop="1" thickBot="1" x14ac:dyDescent="0.3">
      <c r="A38" s="75" t="s">
        <v>7</v>
      </c>
      <c r="B38" s="87"/>
      <c r="C38" s="83" t="str">
        <f>C31</f>
        <v>Period 1</v>
      </c>
      <c r="D38" s="83" t="str">
        <f>D31</f>
        <v>Period 2</v>
      </c>
      <c r="E38" s="83" t="str">
        <f>E31</f>
        <v>Period 3</v>
      </c>
      <c r="F38" s="77" t="str">
        <f>F31</f>
        <v>Current period</v>
      </c>
    </row>
    <row r="39" spans="1:33" x14ac:dyDescent="0.25">
      <c r="A39" s="22" t="str">
        <f>A32</f>
        <v>Problem 1</v>
      </c>
      <c r="C39" s="23">
        <f>C32/C33</f>
        <v>2.4531250000000001E-2</v>
      </c>
      <c r="D39" s="23">
        <f>D32/D33</f>
        <v>1.7945205479452053E-2</v>
      </c>
      <c r="E39" s="23">
        <f>E32/E33</f>
        <v>1.1029411764705883E-2</v>
      </c>
      <c r="F39" s="23">
        <f>F32/F33</f>
        <v>2.1164021164021165E-3</v>
      </c>
    </row>
  </sheetData>
  <phoneticPr fontId="6" type="noConversion"/>
  <printOptions horizontalCentered="1"/>
  <pageMargins left="0.25" right="0.25" top="1.02" bottom="0.19" header="0.52" footer="0"/>
  <pageSetup scale="64" orientation="landscape" horizontalDpi="4294967292" r:id="rId1"/>
  <headerFooter alignWithMargins="0">
    <oddHeader>&amp;C&amp;"Arial,Bold"&amp;22Supplier Name ~ Part Name</oddHeader>
    <oddFooter>&amp;L&amp;8GM 1927-66  (Rev.03/09/04)&amp;C&amp;8&amp;P of &amp;N&amp;R&amp;8Example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I59"/>
  <sheetViews>
    <sheetView showGridLines="0" zoomScale="75" workbookViewId="0">
      <selection activeCell="J48" sqref="J48:AF48"/>
    </sheetView>
  </sheetViews>
  <sheetFormatPr defaultRowHeight="13.2" outlineLevelCol="1" x14ac:dyDescent="0.25"/>
  <cols>
    <col min="1" max="1" width="27.6640625" customWidth="1"/>
    <col min="2" max="2" width="0.88671875" customWidth="1"/>
    <col min="3" max="7" width="7.33203125" customWidth="1"/>
    <col min="8" max="8" width="7.6640625" style="5" customWidth="1"/>
    <col min="9" max="9" width="0.88671875" customWidth="1"/>
    <col min="10" max="10" width="6.109375" customWidth="1"/>
    <col min="11" max="32" width="5.33203125" customWidth="1"/>
    <col min="33" max="33" width="6.6640625" customWidth="1"/>
    <col min="34" max="34" width="7.109375" style="5" customWidth="1"/>
    <col min="35" max="58" width="3.6640625" customWidth="1"/>
    <col min="59" max="59" width="3.6640625" hidden="1" customWidth="1" outlineLevel="1"/>
    <col min="60" max="60" width="3.6640625" customWidth="1" collapsed="1"/>
    <col min="61" max="61" width="8.33203125" hidden="1" customWidth="1" outlineLevel="1"/>
    <col min="62" max="62" width="9.109375" customWidth="1" collapsed="1"/>
    <col min="64" max="64" width="0" hidden="1" customWidth="1" outlineLevel="1"/>
    <col min="65" max="65" width="9.109375" customWidth="1" collapsed="1"/>
    <col min="66" max="66" width="0" hidden="1" customWidth="1" outlineLevel="1"/>
    <col min="67" max="67" width="9.109375" customWidth="1" collapsed="1"/>
    <col min="72" max="72" width="0" hidden="1" customWidth="1" outlineLevel="1"/>
    <col min="73" max="73" width="9.109375" customWidth="1" collapsed="1"/>
    <col min="74" max="74" width="0" hidden="1" customWidth="1" outlineLevel="1"/>
    <col min="75" max="75" width="9.109375" customWidth="1" collapsed="1"/>
    <col min="77" max="77" width="0" hidden="1" customWidth="1" outlineLevel="1"/>
    <col min="78" max="78" width="9.109375" customWidth="1" collapsed="1"/>
    <col min="79" max="86" width="0" hidden="1" customWidth="1" outlineLevel="1"/>
    <col min="87" max="87" width="9.109375" customWidth="1" collapsed="1"/>
  </cols>
  <sheetData>
    <row r="1" ht="12.75" customHeight="1" x14ac:dyDescent="0.25"/>
    <row r="28" spans="1:34" ht="12.75" customHeight="1" x14ac:dyDescent="0.25"/>
    <row r="29" spans="1:34" s="2" customFormat="1" ht="12.75" customHeight="1" x14ac:dyDescent="0.25">
      <c r="C29" s="2" t="s">
        <v>1</v>
      </c>
      <c r="H29" s="6"/>
      <c r="J29" s="2" t="s">
        <v>2</v>
      </c>
      <c r="AH29" s="6"/>
    </row>
    <row r="30" spans="1:34" ht="6" customHeight="1" thickBot="1" x14ac:dyDescent="0.3"/>
    <row r="31" spans="1:34" s="1" customFormat="1" ht="60.75" customHeight="1" thickTop="1" thickBot="1" x14ac:dyDescent="0.3">
      <c r="A31" s="75" t="s">
        <v>3</v>
      </c>
      <c r="B31" s="76"/>
      <c r="C31" s="83" t="s">
        <v>35</v>
      </c>
      <c r="D31" s="83" t="s">
        <v>36</v>
      </c>
      <c r="E31" s="83" t="s">
        <v>37</v>
      </c>
      <c r="F31" s="77" t="s">
        <v>8</v>
      </c>
      <c r="G31" s="78" t="s">
        <v>4</v>
      </c>
      <c r="H31" s="79" t="s">
        <v>40</v>
      </c>
      <c r="I31" s="4"/>
      <c r="J31" s="80">
        <v>35674</v>
      </c>
      <c r="K31" s="81">
        <v>35675</v>
      </c>
      <c r="L31" s="81">
        <v>35676</v>
      </c>
      <c r="M31" s="81">
        <v>35677</v>
      </c>
      <c r="N31" s="81">
        <v>35678</v>
      </c>
      <c r="O31" s="81">
        <v>35681</v>
      </c>
      <c r="P31" s="81">
        <v>35683</v>
      </c>
      <c r="Q31" s="81">
        <v>35684</v>
      </c>
      <c r="R31" s="81">
        <v>35685</v>
      </c>
      <c r="S31" s="81">
        <v>35688</v>
      </c>
      <c r="T31" s="81">
        <v>35689</v>
      </c>
      <c r="U31" s="81">
        <v>35690</v>
      </c>
      <c r="V31" s="81">
        <v>35691</v>
      </c>
      <c r="W31" s="81">
        <v>35692</v>
      </c>
      <c r="X31" s="81">
        <v>35695</v>
      </c>
      <c r="Y31" s="81">
        <v>35696</v>
      </c>
      <c r="Z31" s="81">
        <v>35697</v>
      </c>
      <c r="AA31" s="81">
        <v>35698</v>
      </c>
      <c r="AB31" s="81">
        <v>35699</v>
      </c>
      <c r="AC31" s="81">
        <v>35702</v>
      </c>
      <c r="AD31" s="81">
        <v>35703</v>
      </c>
      <c r="AE31" s="82"/>
      <c r="AF31" s="82"/>
      <c r="AG31" s="78" t="s">
        <v>4</v>
      </c>
      <c r="AH31" s="79" t="s">
        <v>39</v>
      </c>
    </row>
    <row r="32" spans="1:34" ht="17.25" customHeight="1" x14ac:dyDescent="0.25">
      <c r="A32" s="137" t="s">
        <v>5</v>
      </c>
      <c r="B32" s="138"/>
      <c r="C32" s="147">
        <v>157</v>
      </c>
      <c r="D32" s="147">
        <v>131</v>
      </c>
      <c r="E32" s="147">
        <v>75</v>
      </c>
      <c r="F32" s="42">
        <f t="shared" ref="F32:F46" si="0">IF(A32="","",AG32)</f>
        <v>4</v>
      </c>
      <c r="G32" s="143">
        <f t="shared" ref="G32:G46" si="1">IF(A32="","",SUM(C32:F32))</f>
        <v>367</v>
      </c>
      <c r="H32" s="144">
        <f>IF(A32="","",G32/$G$48*1000000)</f>
        <v>16362.015158270175</v>
      </c>
      <c r="I32" s="43"/>
      <c r="J32" s="150">
        <v>2</v>
      </c>
      <c r="K32" s="147">
        <v>1</v>
      </c>
      <c r="L32" s="147">
        <v>0</v>
      </c>
      <c r="M32" s="147">
        <v>0</v>
      </c>
      <c r="N32" s="147">
        <v>1</v>
      </c>
      <c r="O32" s="147">
        <v>0</v>
      </c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44">
        <f t="shared" ref="AG32:AG46" si="2">IF(A32="","",SUM(J32:AF32))</f>
        <v>4</v>
      </c>
      <c r="AH32" s="45">
        <f>IF(A32="","",AG32/$AG$48*1000000)</f>
        <v>2072.538860103627</v>
      </c>
    </row>
    <row r="33" spans="1:34" ht="17.25" customHeight="1" x14ac:dyDescent="0.25">
      <c r="A33" s="137" t="s">
        <v>9</v>
      </c>
      <c r="B33" s="138"/>
      <c r="C33" s="147">
        <v>21</v>
      </c>
      <c r="D33" s="147">
        <v>0</v>
      </c>
      <c r="E33" s="147">
        <v>0</v>
      </c>
      <c r="F33" s="42">
        <f t="shared" si="0"/>
        <v>0</v>
      </c>
      <c r="G33" s="143">
        <f t="shared" si="1"/>
        <v>21</v>
      </c>
      <c r="H33" s="144">
        <f t="shared" ref="H33:H45" si="3">IF(A33="","",G33/$G$48*1000000)</f>
        <v>936.24609897458754</v>
      </c>
      <c r="I33" s="43"/>
      <c r="J33" s="150">
        <v>0</v>
      </c>
      <c r="K33" s="147">
        <v>0</v>
      </c>
      <c r="L33" s="147">
        <v>0</v>
      </c>
      <c r="M33" s="147">
        <v>0</v>
      </c>
      <c r="N33" s="147">
        <v>0</v>
      </c>
      <c r="O33" s="147">
        <v>0</v>
      </c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44">
        <f t="shared" si="2"/>
        <v>0</v>
      </c>
      <c r="AH33" s="45">
        <f t="shared" ref="AH33:AH46" si="4">IF(A33="","",AG33/$AG$48*1000000)</f>
        <v>0</v>
      </c>
    </row>
    <row r="34" spans="1:34" ht="17.25" customHeight="1" x14ac:dyDescent="0.25">
      <c r="A34" s="137" t="s">
        <v>10</v>
      </c>
      <c r="B34" s="138"/>
      <c r="C34" s="147">
        <v>15</v>
      </c>
      <c r="D34" s="147">
        <v>18</v>
      </c>
      <c r="E34" s="147">
        <v>5</v>
      </c>
      <c r="F34" s="42">
        <f t="shared" si="0"/>
        <v>1</v>
      </c>
      <c r="G34" s="143">
        <f t="shared" si="1"/>
        <v>39</v>
      </c>
      <c r="H34" s="144">
        <f t="shared" si="3"/>
        <v>1738.74275523852</v>
      </c>
      <c r="I34" s="43"/>
      <c r="J34" s="150">
        <v>1</v>
      </c>
      <c r="K34" s="147">
        <v>0</v>
      </c>
      <c r="L34" s="147">
        <v>0</v>
      </c>
      <c r="M34" s="147">
        <v>0</v>
      </c>
      <c r="N34" s="147">
        <v>0</v>
      </c>
      <c r="O34" s="147">
        <v>0</v>
      </c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44">
        <f t="shared" si="2"/>
        <v>1</v>
      </c>
      <c r="AH34" s="45">
        <f t="shared" si="4"/>
        <v>518.13471502590676</v>
      </c>
    </row>
    <row r="35" spans="1:34" ht="17.25" customHeight="1" x14ac:dyDescent="0.25">
      <c r="A35" s="137" t="s">
        <v>11</v>
      </c>
      <c r="B35" s="138"/>
      <c r="C35" s="147">
        <v>7</v>
      </c>
      <c r="D35" s="147">
        <v>21</v>
      </c>
      <c r="E35" s="147">
        <v>0</v>
      </c>
      <c r="F35" s="42">
        <f t="shared" si="0"/>
        <v>0</v>
      </c>
      <c r="G35" s="143">
        <f t="shared" si="1"/>
        <v>28</v>
      </c>
      <c r="H35" s="144">
        <f t="shared" si="3"/>
        <v>1248.3281319661169</v>
      </c>
      <c r="I35" s="43"/>
      <c r="J35" s="150">
        <v>0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44">
        <f t="shared" si="2"/>
        <v>0</v>
      </c>
      <c r="AH35" s="45">
        <f t="shared" si="4"/>
        <v>0</v>
      </c>
    </row>
    <row r="36" spans="1:34" ht="17.25" customHeight="1" x14ac:dyDescent="0.25">
      <c r="A36" s="137" t="s">
        <v>12</v>
      </c>
      <c r="B36" s="138"/>
      <c r="C36" s="147">
        <v>0</v>
      </c>
      <c r="D36" s="147">
        <v>26</v>
      </c>
      <c r="E36" s="147">
        <v>10</v>
      </c>
      <c r="F36" s="42">
        <f t="shared" si="0"/>
        <v>0</v>
      </c>
      <c r="G36" s="143">
        <f t="shared" si="1"/>
        <v>36</v>
      </c>
      <c r="H36" s="144">
        <f t="shared" si="3"/>
        <v>1604.9933125278646</v>
      </c>
      <c r="I36" s="43"/>
      <c r="J36" s="150">
        <v>0</v>
      </c>
      <c r="K36" s="147">
        <v>0</v>
      </c>
      <c r="L36" s="147">
        <v>0</v>
      </c>
      <c r="M36" s="147">
        <v>0</v>
      </c>
      <c r="N36" s="147">
        <v>0</v>
      </c>
      <c r="O36" s="147">
        <v>0</v>
      </c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44">
        <f t="shared" si="2"/>
        <v>0</v>
      </c>
      <c r="AH36" s="45">
        <f t="shared" si="4"/>
        <v>0</v>
      </c>
    </row>
    <row r="37" spans="1:34" ht="17.25" customHeight="1" x14ac:dyDescent="0.25">
      <c r="A37" s="137" t="s">
        <v>13</v>
      </c>
      <c r="B37" s="138"/>
      <c r="C37" s="147">
        <v>0</v>
      </c>
      <c r="D37" s="147">
        <v>0</v>
      </c>
      <c r="E37" s="147">
        <v>8</v>
      </c>
      <c r="F37" s="42">
        <f t="shared" si="0"/>
        <v>5</v>
      </c>
      <c r="G37" s="143">
        <f t="shared" si="1"/>
        <v>13</v>
      </c>
      <c r="H37" s="144">
        <f t="shared" si="3"/>
        <v>579.58091841283988</v>
      </c>
      <c r="I37" s="43"/>
      <c r="J37" s="150">
        <v>2</v>
      </c>
      <c r="K37" s="147">
        <v>1</v>
      </c>
      <c r="L37" s="147">
        <v>1</v>
      </c>
      <c r="M37" s="147">
        <v>0</v>
      </c>
      <c r="N37" s="147">
        <v>0</v>
      </c>
      <c r="O37" s="147">
        <v>1</v>
      </c>
      <c r="P37" s="147"/>
      <c r="Q37" s="147"/>
      <c r="R37" s="147"/>
      <c r="S37" s="147"/>
      <c r="T37" s="147"/>
      <c r="U37" s="147"/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44">
        <f t="shared" si="2"/>
        <v>5</v>
      </c>
      <c r="AH37" s="45">
        <f t="shared" si="4"/>
        <v>2590.6735751295337</v>
      </c>
    </row>
    <row r="38" spans="1:34" ht="17.25" customHeight="1" x14ac:dyDescent="0.25">
      <c r="A38" s="139"/>
      <c r="B38" s="140"/>
      <c r="C38" s="148"/>
      <c r="D38" s="148"/>
      <c r="E38" s="148"/>
      <c r="F38" s="42" t="str">
        <f t="shared" si="0"/>
        <v/>
      </c>
      <c r="G38" s="145" t="str">
        <f t="shared" si="1"/>
        <v/>
      </c>
      <c r="H38" s="144" t="str">
        <f t="shared" si="3"/>
        <v/>
      </c>
      <c r="I38" s="43"/>
      <c r="J38" s="150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44" t="str">
        <f t="shared" si="2"/>
        <v/>
      </c>
      <c r="AH38" s="45" t="str">
        <f t="shared" si="4"/>
        <v/>
      </c>
    </row>
    <row r="39" spans="1:34" ht="17.25" customHeight="1" x14ac:dyDescent="0.25">
      <c r="A39" s="139"/>
      <c r="B39" s="140"/>
      <c r="C39" s="148"/>
      <c r="D39" s="148"/>
      <c r="E39" s="148"/>
      <c r="F39" s="42" t="str">
        <f t="shared" si="0"/>
        <v/>
      </c>
      <c r="G39" s="145" t="str">
        <f t="shared" si="1"/>
        <v/>
      </c>
      <c r="H39" s="144" t="str">
        <f t="shared" si="3"/>
        <v/>
      </c>
      <c r="I39" s="43"/>
      <c r="J39" s="150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44" t="str">
        <f t="shared" si="2"/>
        <v/>
      </c>
      <c r="AH39" s="45" t="str">
        <f t="shared" si="4"/>
        <v/>
      </c>
    </row>
    <row r="40" spans="1:34" ht="17.25" customHeight="1" x14ac:dyDescent="0.25">
      <c r="A40" s="139"/>
      <c r="B40" s="140"/>
      <c r="C40" s="148"/>
      <c r="D40" s="148"/>
      <c r="E40" s="148"/>
      <c r="F40" s="42" t="str">
        <f t="shared" si="0"/>
        <v/>
      </c>
      <c r="G40" s="145" t="str">
        <f t="shared" si="1"/>
        <v/>
      </c>
      <c r="H40" s="144" t="str">
        <f t="shared" si="3"/>
        <v/>
      </c>
      <c r="I40" s="43"/>
      <c r="J40" s="150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44" t="str">
        <f t="shared" si="2"/>
        <v/>
      </c>
      <c r="AH40" s="45" t="str">
        <f t="shared" si="4"/>
        <v/>
      </c>
    </row>
    <row r="41" spans="1:34" ht="17.25" customHeight="1" x14ac:dyDescent="0.25">
      <c r="A41" s="139"/>
      <c r="B41" s="140"/>
      <c r="C41" s="148"/>
      <c r="D41" s="148"/>
      <c r="E41" s="148"/>
      <c r="F41" s="42" t="str">
        <f t="shared" si="0"/>
        <v/>
      </c>
      <c r="G41" s="145" t="str">
        <f t="shared" si="1"/>
        <v/>
      </c>
      <c r="H41" s="144" t="str">
        <f t="shared" si="3"/>
        <v/>
      </c>
      <c r="I41" s="43"/>
      <c r="J41" s="150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44" t="str">
        <f t="shared" si="2"/>
        <v/>
      </c>
      <c r="AH41" s="45" t="str">
        <f t="shared" si="4"/>
        <v/>
      </c>
    </row>
    <row r="42" spans="1:34" ht="17.25" customHeight="1" x14ac:dyDescent="0.25">
      <c r="A42" s="141"/>
      <c r="B42" s="140"/>
      <c r="C42" s="149"/>
      <c r="D42" s="149"/>
      <c r="E42" s="149"/>
      <c r="F42" s="42" t="str">
        <f t="shared" si="0"/>
        <v/>
      </c>
      <c r="G42" s="145" t="str">
        <f t="shared" si="1"/>
        <v/>
      </c>
      <c r="H42" s="144" t="str">
        <f t="shared" si="3"/>
        <v/>
      </c>
      <c r="I42" s="43"/>
      <c r="J42" s="150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44" t="str">
        <f t="shared" si="2"/>
        <v/>
      </c>
      <c r="AH42" s="45" t="str">
        <f t="shared" si="4"/>
        <v/>
      </c>
    </row>
    <row r="43" spans="1:34" ht="17.25" customHeight="1" x14ac:dyDescent="0.25">
      <c r="A43" s="141"/>
      <c r="B43" s="140"/>
      <c r="C43" s="149"/>
      <c r="D43" s="149"/>
      <c r="E43" s="149"/>
      <c r="F43" s="42" t="str">
        <f t="shared" si="0"/>
        <v/>
      </c>
      <c r="G43" s="145" t="str">
        <f t="shared" si="1"/>
        <v/>
      </c>
      <c r="H43" s="144" t="str">
        <f t="shared" si="3"/>
        <v/>
      </c>
      <c r="I43" s="43"/>
      <c r="J43" s="150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44" t="str">
        <f t="shared" si="2"/>
        <v/>
      </c>
      <c r="AH43" s="45" t="str">
        <f t="shared" si="4"/>
        <v/>
      </c>
    </row>
    <row r="44" spans="1:34" ht="17.25" customHeight="1" x14ac:dyDescent="0.25">
      <c r="A44" s="141"/>
      <c r="B44" s="140"/>
      <c r="C44" s="149"/>
      <c r="D44" s="149"/>
      <c r="E44" s="149"/>
      <c r="F44" s="42" t="str">
        <f t="shared" si="0"/>
        <v/>
      </c>
      <c r="G44" s="145" t="str">
        <f t="shared" si="1"/>
        <v/>
      </c>
      <c r="H44" s="144" t="str">
        <f t="shared" si="3"/>
        <v/>
      </c>
      <c r="I44" s="43"/>
      <c r="J44" s="150"/>
      <c r="K44" s="147"/>
      <c r="L44" s="147"/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44" t="str">
        <f t="shared" si="2"/>
        <v/>
      </c>
      <c r="AH44" s="45" t="str">
        <f t="shared" si="4"/>
        <v/>
      </c>
    </row>
    <row r="45" spans="1:34" ht="17.25" customHeight="1" x14ac:dyDescent="0.25">
      <c r="A45" s="141"/>
      <c r="B45" s="140"/>
      <c r="C45" s="149"/>
      <c r="D45" s="149"/>
      <c r="E45" s="149"/>
      <c r="F45" s="42" t="str">
        <f t="shared" si="0"/>
        <v/>
      </c>
      <c r="G45" s="145" t="str">
        <f t="shared" si="1"/>
        <v/>
      </c>
      <c r="H45" s="144" t="str">
        <f t="shared" si="3"/>
        <v/>
      </c>
      <c r="I45" s="43"/>
      <c r="J45" s="150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44" t="str">
        <f t="shared" si="2"/>
        <v/>
      </c>
      <c r="AH45" s="45" t="str">
        <f t="shared" si="4"/>
        <v/>
      </c>
    </row>
    <row r="46" spans="1:34" ht="17.25" customHeight="1" thickBot="1" x14ac:dyDescent="0.3">
      <c r="A46" s="142"/>
      <c r="B46" s="140"/>
      <c r="C46" s="149"/>
      <c r="D46" s="149"/>
      <c r="E46" s="149"/>
      <c r="F46" s="42" t="str">
        <f t="shared" si="0"/>
        <v/>
      </c>
      <c r="G46" s="145" t="str">
        <f t="shared" si="1"/>
        <v/>
      </c>
      <c r="H46" s="144" t="str">
        <f>IF(A46="","",G46/$G$48*100)</f>
        <v/>
      </c>
      <c r="I46" s="43"/>
      <c r="J46" s="150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44" t="str">
        <f t="shared" si="2"/>
        <v/>
      </c>
      <c r="AH46" s="45" t="str">
        <f t="shared" si="4"/>
        <v/>
      </c>
    </row>
    <row r="47" spans="1:34" s="3" customFormat="1" ht="17.25" customHeight="1" thickBot="1" x14ac:dyDescent="0.3">
      <c r="A47" s="8" t="s">
        <v>14</v>
      </c>
      <c r="B47" s="9"/>
      <c r="C47" s="46">
        <f>SUM(C32:C46)</f>
        <v>200</v>
      </c>
      <c r="D47" s="18">
        <f>SUM(D32:D46)</f>
        <v>196</v>
      </c>
      <c r="E47" s="18">
        <f>SUM(E32:E46)</f>
        <v>98</v>
      </c>
      <c r="F47" s="47">
        <f>SUM(F32:F46)</f>
        <v>10</v>
      </c>
      <c r="G47" s="46">
        <f>SUM(G32:G46)</f>
        <v>504</v>
      </c>
      <c r="H47" s="146">
        <f>G47/$G$48*1000000</f>
        <v>22469.906375390103</v>
      </c>
      <c r="I47" s="43"/>
      <c r="J47" s="17">
        <f t="shared" ref="J47:S47" si="5">IF(J31="","",SUM(J32:J46))</f>
        <v>5</v>
      </c>
      <c r="K47" s="18">
        <f t="shared" si="5"/>
        <v>2</v>
      </c>
      <c r="L47" s="18">
        <f t="shared" si="5"/>
        <v>1</v>
      </c>
      <c r="M47" s="18">
        <f t="shared" si="5"/>
        <v>0</v>
      </c>
      <c r="N47" s="18">
        <f t="shared" si="5"/>
        <v>1</v>
      </c>
      <c r="O47" s="18">
        <f t="shared" si="5"/>
        <v>1</v>
      </c>
      <c r="P47" s="18">
        <f t="shared" si="5"/>
        <v>0</v>
      </c>
      <c r="Q47" s="18">
        <f t="shared" si="5"/>
        <v>0</v>
      </c>
      <c r="R47" s="18">
        <f t="shared" si="5"/>
        <v>0</v>
      </c>
      <c r="S47" s="18">
        <f t="shared" si="5"/>
        <v>0</v>
      </c>
      <c r="T47" s="18">
        <f t="shared" ref="T47:AF47" si="6">IF(T31="","",SUM(T32:T46))</f>
        <v>0</v>
      </c>
      <c r="U47" s="18">
        <f t="shared" si="6"/>
        <v>0</v>
      </c>
      <c r="V47" s="18">
        <f t="shared" si="6"/>
        <v>0</v>
      </c>
      <c r="W47" s="18">
        <f t="shared" si="6"/>
        <v>0</v>
      </c>
      <c r="X47" s="18">
        <f t="shared" si="6"/>
        <v>0</v>
      </c>
      <c r="Y47" s="18">
        <f t="shared" si="6"/>
        <v>0</v>
      </c>
      <c r="Z47" s="18">
        <f t="shared" si="6"/>
        <v>0</v>
      </c>
      <c r="AA47" s="18">
        <f t="shared" si="6"/>
        <v>0</v>
      </c>
      <c r="AB47" s="18">
        <f t="shared" si="6"/>
        <v>0</v>
      </c>
      <c r="AC47" s="18">
        <f t="shared" si="6"/>
        <v>0</v>
      </c>
      <c r="AD47" s="18">
        <f t="shared" si="6"/>
        <v>0</v>
      </c>
      <c r="AE47" s="18" t="str">
        <f t="shared" si="6"/>
        <v/>
      </c>
      <c r="AF47" s="18" t="str">
        <f t="shared" si="6"/>
        <v/>
      </c>
      <c r="AG47" s="39">
        <f>SUM(J47:AF47)</f>
        <v>10</v>
      </c>
      <c r="AH47" s="41">
        <f>AG47/$AG$48*1000000</f>
        <v>5181.3471502590673</v>
      </c>
    </row>
    <row r="48" spans="1:34" s="3" customFormat="1" ht="17.25" customHeight="1" thickTop="1" thickBot="1" x14ac:dyDescent="0.3">
      <c r="A48" s="136" t="s">
        <v>6</v>
      </c>
      <c r="B48" s="13"/>
      <c r="C48" s="151">
        <v>6400</v>
      </c>
      <c r="D48" s="149">
        <v>7300</v>
      </c>
      <c r="E48" s="149">
        <v>6800</v>
      </c>
      <c r="F48" s="48">
        <f>AG48</f>
        <v>1930</v>
      </c>
      <c r="G48" s="49">
        <f>SUM(C48:F48)</f>
        <v>22430</v>
      </c>
      <c r="H48" s="50"/>
      <c r="I48" s="51"/>
      <c r="J48" s="152">
        <v>360</v>
      </c>
      <c r="K48" s="152">
        <v>300</v>
      </c>
      <c r="L48" s="152">
        <v>280</v>
      </c>
      <c r="M48" s="152">
        <v>360</v>
      </c>
      <c r="N48" s="152">
        <v>320</v>
      </c>
      <c r="O48" s="152">
        <v>310</v>
      </c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52">
        <f>SUM(J48:AF48)</f>
        <v>1930</v>
      </c>
      <c r="AH48" s="53"/>
    </row>
    <row r="49" spans="1:34" ht="17.25" customHeight="1" thickTop="1" thickBot="1" x14ac:dyDescent="0.3">
      <c r="A49" s="11" t="s">
        <v>41</v>
      </c>
      <c r="B49" s="10"/>
      <c r="C49" s="54">
        <f>IF(C48=0,"",C47/C48*1000000)</f>
        <v>31250</v>
      </c>
      <c r="D49" s="54">
        <f>IF(D48=0,"",D47/D48*1000000)</f>
        <v>26849.31506849315</v>
      </c>
      <c r="E49" s="54">
        <f>IF(E48=0,"",E47/E48*1000000)</f>
        <v>14411.764705882353</v>
      </c>
      <c r="F49" s="54">
        <f>IF(F48=0,"",F47/F48*1000000)</f>
        <v>5181.3471502590673</v>
      </c>
      <c r="G49" s="55"/>
      <c r="H49" s="56"/>
      <c r="I49" s="57"/>
      <c r="J49" s="58">
        <f>IF(J48=0,"",J47/J48*1000000)</f>
        <v>13888.888888888889</v>
      </c>
      <c r="K49" s="58">
        <f t="shared" ref="K49:AF49" si="7">IF(K48=0,"",K47/K48*1000000)</f>
        <v>6666.666666666667</v>
      </c>
      <c r="L49" s="58">
        <f t="shared" si="7"/>
        <v>3571.4285714285711</v>
      </c>
      <c r="M49" s="58">
        <f t="shared" si="7"/>
        <v>0</v>
      </c>
      <c r="N49" s="58">
        <f t="shared" si="7"/>
        <v>3125</v>
      </c>
      <c r="O49" s="58">
        <f t="shared" si="7"/>
        <v>3225.8064516129034</v>
      </c>
      <c r="P49" s="58" t="str">
        <f t="shared" si="7"/>
        <v/>
      </c>
      <c r="Q49" s="58" t="str">
        <f t="shared" si="7"/>
        <v/>
      </c>
      <c r="R49" s="58" t="str">
        <f t="shared" si="7"/>
        <v/>
      </c>
      <c r="S49" s="58" t="str">
        <f t="shared" si="7"/>
        <v/>
      </c>
      <c r="T49" s="58" t="str">
        <f t="shared" si="7"/>
        <v/>
      </c>
      <c r="U49" s="58" t="str">
        <f t="shared" si="7"/>
        <v/>
      </c>
      <c r="V49" s="58" t="str">
        <f t="shared" si="7"/>
        <v/>
      </c>
      <c r="W49" s="58" t="str">
        <f t="shared" si="7"/>
        <v/>
      </c>
      <c r="X49" s="58" t="str">
        <f t="shared" si="7"/>
        <v/>
      </c>
      <c r="Y49" s="58" t="str">
        <f t="shared" si="7"/>
        <v/>
      </c>
      <c r="Z49" s="58" t="str">
        <f t="shared" si="7"/>
        <v/>
      </c>
      <c r="AA49" s="58" t="str">
        <f t="shared" si="7"/>
        <v/>
      </c>
      <c r="AB49" s="58" t="str">
        <f t="shared" si="7"/>
        <v/>
      </c>
      <c r="AC49" s="58" t="str">
        <f t="shared" si="7"/>
        <v/>
      </c>
      <c r="AD49" s="58" t="str">
        <f t="shared" si="7"/>
        <v/>
      </c>
      <c r="AE49" s="58" t="str">
        <f t="shared" si="7"/>
        <v/>
      </c>
      <c r="AF49" s="58" t="str">
        <f t="shared" si="7"/>
        <v/>
      </c>
      <c r="AG49" s="59"/>
      <c r="AH49" s="60"/>
    </row>
    <row r="50" spans="1:34" ht="17.25" customHeight="1" thickTop="1" x14ac:dyDescent="0.25"/>
    <row r="51" spans="1:34" ht="17.25" customHeight="1" x14ac:dyDescent="0.25"/>
    <row r="52" spans="1:34" ht="17.25" customHeight="1" x14ac:dyDescent="0.25"/>
    <row r="53" spans="1:34" ht="45" customHeight="1" x14ac:dyDescent="0.25">
      <c r="A53" s="20" t="s">
        <v>7</v>
      </c>
      <c r="C53" s="21" t="str">
        <f>C31</f>
        <v>Period 1</v>
      </c>
      <c r="D53" s="21" t="str">
        <f>D31</f>
        <v>Period 2</v>
      </c>
      <c r="E53" s="21" t="str">
        <f>E31</f>
        <v>Period 3</v>
      </c>
      <c r="F53" s="21" t="str">
        <f>F31</f>
        <v>current period</v>
      </c>
    </row>
    <row r="54" spans="1:34" x14ac:dyDescent="0.25">
      <c r="A54" t="str">
        <f t="shared" ref="A54:A59" si="8">A32</f>
        <v>Problem 1</v>
      </c>
      <c r="C54" s="23">
        <f>IF(C48="","",C32/C48)</f>
        <v>2.4531250000000001E-2</v>
      </c>
      <c r="D54" s="23">
        <f>IF(D48="","",D32/D48)</f>
        <v>1.7945205479452053E-2</v>
      </c>
      <c r="E54" s="23">
        <f>IF(E48="","",E32/E48)</f>
        <v>1.1029411764705883E-2</v>
      </c>
      <c r="F54" s="23">
        <f>IF(F48="","",F32/F48)</f>
        <v>2.0725388601036268E-3</v>
      </c>
    </row>
    <row r="55" spans="1:34" x14ac:dyDescent="0.25">
      <c r="A55" t="str">
        <f t="shared" si="8"/>
        <v>Problem 2</v>
      </c>
      <c r="C55" s="23">
        <f>IF(C48="","",C33/C48)</f>
        <v>3.2812499999999999E-3</v>
      </c>
      <c r="D55" s="23">
        <f>IF(D48="","",D33/D48)</f>
        <v>0</v>
      </c>
      <c r="E55" s="23">
        <f>IF(E48="","",E33/E48)</f>
        <v>0</v>
      </c>
      <c r="F55" s="23">
        <f>IF(F48="","",F33/F48)</f>
        <v>0</v>
      </c>
    </row>
    <row r="56" spans="1:34" x14ac:dyDescent="0.25">
      <c r="A56" t="str">
        <f t="shared" si="8"/>
        <v>Problem 3</v>
      </c>
      <c r="C56" s="23">
        <f>IF(C48="","",C34/C48)</f>
        <v>2.3437499999999999E-3</v>
      </c>
      <c r="D56" s="23">
        <f>IF(D48="","",D34/D48)</f>
        <v>2.4657534246575342E-3</v>
      </c>
      <c r="E56" s="23">
        <f>IF(E48="","",E34/E48)</f>
        <v>7.3529411764705881E-4</v>
      </c>
      <c r="F56" s="23">
        <f>IF(F48="","",F34/F48)</f>
        <v>5.1813471502590671E-4</v>
      </c>
    </row>
    <row r="57" spans="1:34" x14ac:dyDescent="0.25">
      <c r="A57" t="str">
        <f t="shared" si="8"/>
        <v>Problem 4</v>
      </c>
      <c r="C57" s="23">
        <f>IF(C48="","",C35/C48)</f>
        <v>1.0937500000000001E-3</v>
      </c>
      <c r="D57" s="23">
        <f>IF(D48="","",D35/D48)</f>
        <v>2.8767123287671234E-3</v>
      </c>
      <c r="E57" s="23">
        <f>IF(E48="","",E35/E48)</f>
        <v>0</v>
      </c>
      <c r="F57" s="23">
        <f>IF(F48="","",F35/F48)</f>
        <v>0</v>
      </c>
    </row>
    <row r="58" spans="1:34" x14ac:dyDescent="0.25">
      <c r="A58" t="str">
        <f t="shared" si="8"/>
        <v>Problem 5</v>
      </c>
      <c r="C58" s="23">
        <f>IF(C48="","",C36/C48)</f>
        <v>0</v>
      </c>
      <c r="D58" s="23">
        <f>IF(D48="","",D36/D48)</f>
        <v>3.5616438356164382E-3</v>
      </c>
      <c r="E58" s="23">
        <f>IF(E48="","",E36/E48)</f>
        <v>1.4705882352941176E-3</v>
      </c>
      <c r="F58" s="23">
        <f>IF(F48="","",F36/F48)</f>
        <v>0</v>
      </c>
    </row>
    <row r="59" spans="1:34" x14ac:dyDescent="0.25">
      <c r="A59" t="str">
        <f t="shared" si="8"/>
        <v>Problem 6</v>
      </c>
      <c r="C59" s="23">
        <f>IF(C48="","",C37/C48)</f>
        <v>0</v>
      </c>
      <c r="D59" s="23">
        <f>IF(D48="","",D37/D48)</f>
        <v>0</v>
      </c>
      <c r="E59" s="23">
        <f>IF(E48="","",E37/E48)</f>
        <v>1.176470588235294E-3</v>
      </c>
      <c r="F59" s="23">
        <f>IF(F48="","",F37/F48)</f>
        <v>2.5906735751295338E-3</v>
      </c>
    </row>
  </sheetData>
  <phoneticPr fontId="6" type="noConversion"/>
  <printOptions horizontalCentered="1"/>
  <pageMargins left="0.25" right="0.25" top="1.02" bottom="0.19" header="0.52" footer="0"/>
  <pageSetup scale="65" orientation="landscape" horizontalDpi="4294967292" r:id="rId1"/>
  <headerFooter alignWithMargins="0">
    <oddHeader>&amp;C&amp;"Arial,Bold"&amp;22Supplier Name ~ Part Name</oddHeader>
    <oddFooter>&amp;L&amp;8AT-1927-66I
1/2008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kYWQ4MjljNS01M2I0LTRlMzQtYmMwMC1hNDY0Y2MzNmI5NGMiIG9yaWdpbj0idXNlclNlbGVjdGVkIiAvPjxVc2VyTmFtZT5DT1JQQUxTTlxRWlpNWUM8L1VzZXJOYW1lPjxEYXRlVGltZT4yLzIzLzIwMjMgMjo1MDozNyBQTTwvRGF0ZVRpbWU+PExhYmVsU3RyaW5nPk5vIE1hcmtpbmc8L0xhYmVsU3RyaW5nPjwvaXRlbT48L2xhYmVsSGlzdG9yeT4=</Value>
</WrappedLabelHistory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kYWQ4MjljNS01M2I0LTRlMzQtYmMwMC1hNDY0Y2MzNmI5NGMiIG9yaWdpbj0idXNlclNlbGVjdGVkIiAvPjxVc2VyTmFtZT5DT1JQQUxTTlxRWlpNWUM8L1VzZXJOYW1lPjxEYXRlVGltZT4yLzIyLzIwMjMgOTowOToyMCBQTTwvRGF0ZVRpbWU+PExhYmVsU3RyaW5nPk5vIE1hcmtpbmc8L0xhYmVsU3RyaW5nPjwvaXRlbT48L2xhYmVsSGlzdG9yeT4=</Value>
</WrappedLabelHistory>
</file>

<file path=customXml/item3.xml><?xml version="1.0" encoding="utf-8"?>
<sisl xmlns:xsi="http://www.w3.org/2001/XMLSchema-instance" xmlns:xsd="http://www.w3.org/2001/XMLSchema" xmlns="http://www.boldonjames.com/2008/01/sie/internal/label" sislVersion="0" policy="dad829c5-53b4-4e34-bc00-a464cc36b94c" origin="userSelected"/>
</file>

<file path=customXml/itemProps1.xml><?xml version="1.0" encoding="utf-8"?>
<ds:datastoreItem xmlns:ds="http://schemas.openxmlformats.org/officeDocument/2006/customXml" ds:itemID="{56396759-57C3-4D59-89EB-7C9B3B6F0C40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D6C4B309-9D57-4FB8-A619-AFB975039AD9}">
  <ds:schemaRefs>
    <ds:schemaRef ds:uri="http://www.w3.org/2001/XMLSchema"/>
    <ds:schemaRef ds:uri="http://www.boldonjames.com/2016/02/Classifier/internal/wrappedLabelHistory"/>
  </ds:schemaRefs>
</ds:datastoreItem>
</file>

<file path=customXml/itemProps3.xml><?xml version="1.0" encoding="utf-8"?>
<ds:datastoreItem xmlns:ds="http://schemas.openxmlformats.org/officeDocument/2006/customXml" ds:itemID="{553A5FA9-FF42-4491-A8B2-88083E3FE23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Directions</vt:lpstr>
      <vt:lpstr>Single Issue</vt:lpstr>
      <vt:lpstr>Multiple Issues</vt:lpstr>
      <vt:lpstr>Example S</vt:lpstr>
      <vt:lpstr>Example M</vt:lpstr>
      <vt:lpstr>'Example M'!Print_Area</vt:lpstr>
      <vt:lpstr>'Example S'!Print_Area</vt:lpstr>
      <vt:lpstr>'Multiple Issues'!Print_Area</vt:lpstr>
      <vt:lpstr>'Single Issue'!Print_Area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2023-02-22T22:27:53Z</dcterms:created>
  <dcterms:modified xsi:type="dcterms:W3CDTF">2023-03-03T00:24:04Z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922107df-5254-429b-b941-523e9d1e9709</vt:lpwstr>
  </property>
  <property fmtid="{D5CDD505-2E9C-101B-9397-08002B2CF9AE}" pid="3" name="bjDocumentSecurityLabel">
    <vt:lpwstr>No Marking</vt:lpwstr>
  </property>
  <property fmtid="{D5CDD505-2E9C-101B-9397-08002B2CF9AE}" pid="4" name="bjClsUserRVM">
    <vt:lpwstr>[]</vt:lpwstr>
  </property>
  <property fmtid="{D5CDD505-2E9C-101B-9397-08002B2CF9AE}" pid="5" name="bjSaver">
    <vt:lpwstr>FUlIsjTo+XLKZAAjafTtc4z997BIgofK</vt:lpwstr>
  </property>
  <property fmtid="{D5CDD505-2E9C-101B-9397-08002B2CF9AE}" pid="6" name="bjLabelHistoryID">
    <vt:lpwstr>{56396759-57C3-4D59-89EB-7C9B3B6F0C40}</vt:lpwstr>
  </property>
</Properties>
</file>